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\\192.168.1.201\share\2-加藤\加藤作業\ネットワーク大津関係\株主総会\第8回\2）総会資料\資料原本\"/>
    </mc:Choice>
  </mc:AlternateContent>
  <xr:revisionPtr revIDLastSave="0" documentId="13_ncr:1_{8EB08A2D-90DA-49B0-ACA4-A621C2CBA6D6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損益計算書修正" sheetId="6" r:id="rId1"/>
    <sheet name="販売費及び一般管理費" sheetId="8" r:id="rId2"/>
    <sheet name="農業原価報告書" sheetId="10" r:id="rId3"/>
    <sheet name="損益計算書修正 H30)" sheetId="11" r:id="rId4"/>
    <sheet name="販売費及び一般管理費 (H30)" sheetId="12" r:id="rId5"/>
    <sheet name="農業原価報告書 (H30)" sheetId="13" r:id="rId6"/>
  </sheets>
  <definedNames>
    <definedName name="_xlnm._FilterDatabase" localSheetId="0" hidden="1">損益計算書修正!$A$4:$I$58</definedName>
    <definedName name="_xlnm._FilterDatabase" localSheetId="3" hidden="1">'損益計算書修正 H30)'!$A$4:$G$4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8" l="1"/>
  <c r="E28" i="8"/>
  <c r="E41" i="13" l="1"/>
  <c r="D41" i="13"/>
  <c r="D37" i="10"/>
  <c r="D14" i="10"/>
  <c r="D9" i="10"/>
  <c r="D18" i="10"/>
  <c r="F20" i="10"/>
  <c r="E20" i="10"/>
  <c r="E39" i="6"/>
  <c r="E33" i="6"/>
  <c r="E32" i="6"/>
  <c r="F19" i="6"/>
  <c r="F21" i="6" s="1"/>
  <c r="E16" i="6"/>
  <c r="E17" i="6"/>
  <c r="E18" i="6"/>
  <c r="E50" i="6"/>
  <c r="E51" i="6"/>
  <c r="E52" i="6"/>
  <c r="E46" i="6"/>
  <c r="E45" i="6"/>
  <c r="E34" i="6"/>
  <c r="E35" i="6"/>
  <c r="G41" i="6"/>
  <c r="F41" i="6"/>
  <c r="E40" i="6"/>
  <c r="E36" i="6"/>
  <c r="D40" i="13"/>
  <c r="D39" i="13"/>
  <c r="D38" i="13"/>
  <c r="D37" i="13"/>
  <c r="D36" i="13"/>
  <c r="E35" i="13"/>
  <c r="F34" i="13"/>
  <c r="E34" i="13"/>
  <c r="D34" i="13" s="1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F17" i="13"/>
  <c r="E17" i="13"/>
  <c r="D17" i="13" s="1"/>
  <c r="D16" i="13"/>
  <c r="F14" i="13"/>
  <c r="D14" i="13" s="1"/>
  <c r="E14" i="13"/>
  <c r="D13" i="13"/>
  <c r="D12" i="13"/>
  <c r="F10" i="13"/>
  <c r="F35" i="13" s="1"/>
  <c r="F41" i="13" s="1"/>
  <c r="E10" i="13"/>
  <c r="D10" i="13"/>
  <c r="D9" i="13"/>
  <c r="D8" i="13"/>
  <c r="D7" i="13"/>
  <c r="D6" i="13"/>
  <c r="F28" i="12"/>
  <c r="E28" i="12"/>
  <c r="D28" i="12" s="1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E54" i="11"/>
  <c r="G52" i="11"/>
  <c r="F52" i="11"/>
  <c r="E51" i="11"/>
  <c r="E50" i="11"/>
  <c r="E48" i="11"/>
  <c r="E46" i="11"/>
  <c r="E52" i="11" s="1"/>
  <c r="G44" i="11"/>
  <c r="F44" i="11"/>
  <c r="E41" i="11"/>
  <c r="E44" i="11" s="1"/>
  <c r="E38" i="11"/>
  <c r="G36" i="11"/>
  <c r="F36" i="11"/>
  <c r="E35" i="11"/>
  <c r="E34" i="11"/>
  <c r="E33" i="11"/>
  <c r="E32" i="11"/>
  <c r="E30" i="11"/>
  <c r="E29" i="11"/>
  <c r="E28" i="11"/>
  <c r="E27" i="11"/>
  <c r="E26" i="11"/>
  <c r="E25" i="11"/>
  <c r="E36" i="11" s="1"/>
  <c r="E22" i="11"/>
  <c r="G20" i="11"/>
  <c r="F20" i="11"/>
  <c r="E20" i="11"/>
  <c r="E19" i="11"/>
  <c r="G18" i="11"/>
  <c r="F18" i="11"/>
  <c r="E17" i="11"/>
  <c r="E15" i="11"/>
  <c r="E18" i="11" s="1"/>
  <c r="G13" i="11"/>
  <c r="G21" i="11" s="1"/>
  <c r="G23" i="11" s="1"/>
  <c r="G39" i="11" s="1"/>
  <c r="G53" i="11" s="1"/>
  <c r="G55" i="11" s="1"/>
  <c r="F13" i="11"/>
  <c r="F21" i="11" s="1"/>
  <c r="E13" i="11"/>
  <c r="E12" i="11"/>
  <c r="E11" i="11"/>
  <c r="E10" i="11"/>
  <c r="E9" i="11"/>
  <c r="E8" i="11"/>
  <c r="E7" i="11"/>
  <c r="E6" i="11"/>
  <c r="E41" i="6" l="1"/>
  <c r="F37" i="6"/>
  <c r="D35" i="13"/>
  <c r="E21" i="11"/>
  <c r="E23" i="11" s="1"/>
  <c r="E39" i="11" s="1"/>
  <c r="E53" i="11" s="1"/>
  <c r="E55" i="11" s="1"/>
  <c r="F23" i="11"/>
  <c r="F39" i="11" s="1"/>
  <c r="F53" i="11" s="1"/>
  <c r="F55" i="11" s="1"/>
  <c r="F13" i="6"/>
  <c r="F22" i="6" s="1"/>
  <c r="G13" i="6" l="1"/>
  <c r="F47" i="6"/>
  <c r="F28" i="8"/>
  <c r="D28" i="8" s="1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7" i="8"/>
  <c r="D6" i="8"/>
  <c r="F34" i="10"/>
  <c r="E34" i="10"/>
  <c r="D34" i="10" l="1"/>
  <c r="F16" i="10"/>
  <c r="E16" i="10"/>
  <c r="F11" i="10"/>
  <c r="E11" i="10"/>
  <c r="D6" i="10"/>
  <c r="D7" i="10"/>
  <c r="D8" i="10"/>
  <c r="D10" i="10"/>
  <c r="D13" i="10"/>
  <c r="D15" i="10"/>
  <c r="D19" i="10"/>
  <c r="D20" i="10" s="1"/>
  <c r="D22" i="10"/>
  <c r="D23" i="10"/>
  <c r="D24" i="10"/>
  <c r="D25" i="10"/>
  <c r="D26" i="10"/>
  <c r="D27" i="10"/>
  <c r="D28" i="10"/>
  <c r="D29" i="10"/>
  <c r="D30" i="10"/>
  <c r="D31" i="10"/>
  <c r="D32" i="10"/>
  <c r="D33" i="10"/>
  <c r="D36" i="10"/>
  <c r="D38" i="10"/>
  <c r="D39" i="10"/>
  <c r="D40" i="10"/>
  <c r="D41" i="10"/>
  <c r="E15" i="6"/>
  <c r="E10" i="6"/>
  <c r="D16" i="10" l="1"/>
  <c r="E35" i="10"/>
  <c r="E42" i="10" s="1"/>
  <c r="F35" i="10"/>
  <c r="F42" i="10" s="1"/>
  <c r="D11" i="10"/>
  <c r="D35" i="10" l="1"/>
  <c r="D42" i="10"/>
  <c r="G37" i="6"/>
  <c r="E53" i="6"/>
  <c r="E57" i="6" l="1"/>
  <c r="G55" i="6"/>
  <c r="F55" i="6"/>
  <c r="E54" i="6"/>
  <c r="E49" i="6"/>
  <c r="G47" i="6"/>
  <c r="E44" i="6"/>
  <c r="E31" i="6"/>
  <c r="E30" i="6"/>
  <c r="E29" i="6"/>
  <c r="E28" i="6"/>
  <c r="E27" i="6"/>
  <c r="E26" i="6"/>
  <c r="E23" i="6"/>
  <c r="E20" i="6"/>
  <c r="G19" i="6"/>
  <c r="G21" i="6" s="1"/>
  <c r="E11" i="6"/>
  <c r="E9" i="6"/>
  <c r="E12" i="6"/>
  <c r="E8" i="6"/>
  <c r="E7" i="6"/>
  <c r="E6" i="6"/>
  <c r="G22" i="6" l="1"/>
  <c r="E22" i="6" s="1"/>
  <c r="E24" i="6" s="1"/>
  <c r="E21" i="6"/>
  <c r="E37" i="6"/>
  <c r="E13" i="6"/>
  <c r="G24" i="6"/>
  <c r="G42" i="6" s="1"/>
  <c r="G56" i="6" s="1"/>
  <c r="G58" i="6" s="1"/>
  <c r="E55" i="6"/>
  <c r="E19" i="6"/>
  <c r="E47" i="6"/>
  <c r="F24" i="6" l="1"/>
  <c r="F42" i="6" s="1"/>
  <c r="F56" i="6" s="1"/>
  <c r="F58" i="6" s="1"/>
  <c r="E42" i="6"/>
  <c r="E56" i="6" s="1"/>
  <c r="E58" i="6" s="1"/>
</calcChain>
</file>

<file path=xl/sharedStrings.xml><?xml version="1.0" encoding="utf-8"?>
<sst xmlns="http://schemas.openxmlformats.org/spreadsheetml/2006/main" count="374" uniqueCount="155">
  <si>
    <t>1～7合計＝8</t>
    <rPh sb="3" eb="5">
      <t>ゴウケイ</t>
    </rPh>
    <phoneticPr fontId="1"/>
  </si>
  <si>
    <t>9～11合計＝12</t>
    <rPh sb="4" eb="6">
      <t>ゴウケイ</t>
    </rPh>
    <phoneticPr fontId="1"/>
  </si>
  <si>
    <t>13-14＝15</t>
    <phoneticPr fontId="1"/>
  </si>
  <si>
    <t>計算方法</t>
    <rPh sb="0" eb="2">
      <t>ケイサン</t>
    </rPh>
    <rPh sb="2" eb="4">
      <t>ホウホウ</t>
    </rPh>
    <phoneticPr fontId="1"/>
  </si>
  <si>
    <t>売上総利益(損失)</t>
    <phoneticPr fontId="1"/>
  </si>
  <si>
    <t>数量払交付金</t>
  </si>
  <si>
    <t>水田活用直接支払交付金(基幹作)</t>
  </si>
  <si>
    <t>特別利益計</t>
  </si>
  <si>
    <t>経営基盤強化準備金繰入</t>
  </si>
  <si>
    <t>税引前当期純利益(損失)</t>
    <phoneticPr fontId="1"/>
  </si>
  <si>
    <t>法人税等充当額</t>
    <phoneticPr fontId="1"/>
  </si>
  <si>
    <t>米売上高</t>
    <phoneticPr fontId="1"/>
  </si>
  <si>
    <t>麦売上高</t>
    <phoneticPr fontId="1"/>
  </si>
  <si>
    <t>大豆売上高</t>
    <phoneticPr fontId="1"/>
  </si>
  <si>
    <t>受託作業収入</t>
    <rPh sb="0" eb="2">
      <t>ジュタク</t>
    </rPh>
    <rPh sb="2" eb="4">
      <t>サギョウ</t>
    </rPh>
    <rPh sb="4" eb="6">
      <t>シュウニュウ</t>
    </rPh>
    <phoneticPr fontId="1"/>
  </si>
  <si>
    <t>飼料用米売上高</t>
    <phoneticPr fontId="1"/>
  </si>
  <si>
    <t>稲わら売上高</t>
    <rPh sb="0" eb="1">
      <t>イナ</t>
    </rPh>
    <rPh sb="3" eb="5">
      <t>ウリアゲ</t>
    </rPh>
    <rPh sb="5" eb="6">
      <t>ダカ</t>
    </rPh>
    <phoneticPr fontId="1"/>
  </si>
  <si>
    <t>農産物売上高</t>
    <phoneticPr fontId="1"/>
  </si>
  <si>
    <t>【事業外収入(交付金等)】</t>
    <phoneticPr fontId="1"/>
  </si>
  <si>
    <t>【売上原価】</t>
    <phoneticPr fontId="1"/>
  </si>
  <si>
    <t>【事業売上高】</t>
    <phoneticPr fontId="1"/>
  </si>
  <si>
    <t>【事業外費用】</t>
    <phoneticPr fontId="1"/>
  </si>
  <si>
    <t>【特別利益】</t>
    <phoneticPr fontId="1"/>
  </si>
  <si>
    <t>【特別損失】</t>
    <phoneticPr fontId="1"/>
  </si>
  <si>
    <t>当期農業製造原価</t>
    <rPh sb="2" eb="4">
      <t>ノウギョウ</t>
    </rPh>
    <phoneticPr fontId="1"/>
  </si>
  <si>
    <t>営農継続支払交付金</t>
    <phoneticPr fontId="1"/>
  </si>
  <si>
    <t>水田活用直接支払交付金(戦略作)</t>
    <rPh sb="12" eb="14">
      <t>センリャク</t>
    </rPh>
    <rPh sb="14" eb="15">
      <t>サク</t>
    </rPh>
    <phoneticPr fontId="1"/>
  </si>
  <si>
    <t>受取利息</t>
    <rPh sb="0" eb="2">
      <t>ウケトリ</t>
    </rPh>
    <rPh sb="2" eb="4">
      <t>リソク</t>
    </rPh>
    <phoneticPr fontId="1"/>
  </si>
  <si>
    <t>水田湛水協力金</t>
    <rPh sb="0" eb="2">
      <t>スイデン</t>
    </rPh>
    <rPh sb="2" eb="4">
      <t>タンスイ</t>
    </rPh>
    <rPh sb="4" eb="7">
      <t>キョウリョクキン</t>
    </rPh>
    <phoneticPr fontId="1"/>
  </si>
  <si>
    <t>受取農業共済金</t>
    <rPh sb="0" eb="2">
      <t>ウケトリ</t>
    </rPh>
    <rPh sb="2" eb="4">
      <t>ノウギョウ</t>
    </rPh>
    <rPh sb="4" eb="6">
      <t>キョウサイ</t>
    </rPh>
    <rPh sb="6" eb="7">
      <t>キン</t>
    </rPh>
    <phoneticPr fontId="2"/>
  </si>
  <si>
    <t>事業外収入(交付金等)計</t>
  </si>
  <si>
    <t>売上原価計</t>
  </si>
  <si>
    <t>支払利息</t>
    <rPh sb="0" eb="2">
      <t>シハライ</t>
    </rPh>
    <rPh sb="2" eb="4">
      <t>リソク</t>
    </rPh>
    <phoneticPr fontId="1"/>
  </si>
  <si>
    <t>経営基盤強化準備金戻入</t>
    <rPh sb="0" eb="2">
      <t>ケイエイ</t>
    </rPh>
    <rPh sb="2" eb="4">
      <t>キバン</t>
    </rPh>
    <rPh sb="4" eb="6">
      <t>キョウカ</t>
    </rPh>
    <rPh sb="6" eb="9">
      <t>ジュンビキン</t>
    </rPh>
    <rPh sb="9" eb="11">
      <t>モドシイレ</t>
    </rPh>
    <phoneticPr fontId="1"/>
  </si>
  <si>
    <t>固定資産補助金収入</t>
    <rPh sb="0" eb="2">
      <t>コテイ</t>
    </rPh>
    <rPh sb="2" eb="4">
      <t>シサン</t>
    </rPh>
    <phoneticPr fontId="2"/>
  </si>
  <si>
    <t>退職給付引当金戻入</t>
    <rPh sb="0" eb="2">
      <t>タイショク</t>
    </rPh>
    <rPh sb="2" eb="4">
      <t>キュウフ</t>
    </rPh>
    <rPh sb="4" eb="6">
      <t>ヒキアテ</t>
    </rPh>
    <rPh sb="6" eb="7">
      <t>キン</t>
    </rPh>
    <rPh sb="7" eb="9">
      <t>レイニュウ</t>
    </rPh>
    <phoneticPr fontId="1"/>
  </si>
  <si>
    <t>固定資産圧縮損（補助金）</t>
    <rPh sb="0" eb="2">
      <t>コテイ</t>
    </rPh>
    <rPh sb="2" eb="4">
      <t>シサン</t>
    </rPh>
    <rPh sb="4" eb="6">
      <t>アッシュク</t>
    </rPh>
    <rPh sb="6" eb="7">
      <t>ソン</t>
    </rPh>
    <rPh sb="8" eb="11">
      <t>ホジョキン</t>
    </rPh>
    <phoneticPr fontId="2"/>
  </si>
  <si>
    <t>固定資産圧縮損（準備金）</t>
    <rPh sb="0" eb="2">
      <t>コテイ</t>
    </rPh>
    <rPh sb="2" eb="4">
      <t>シサン</t>
    </rPh>
    <rPh sb="4" eb="6">
      <t>アッシュク</t>
    </rPh>
    <rPh sb="6" eb="7">
      <t>ソン</t>
    </rPh>
    <rPh sb="8" eb="11">
      <t>ジュンビキン</t>
    </rPh>
    <phoneticPr fontId="2"/>
  </si>
  <si>
    <t>固定資産圧縮損</t>
    <rPh sb="0" eb="2">
      <t>コテイ</t>
    </rPh>
    <rPh sb="2" eb="4">
      <t>シサン</t>
    </rPh>
    <rPh sb="4" eb="6">
      <t>アッシュク</t>
    </rPh>
    <rPh sb="6" eb="7">
      <t>ソン</t>
    </rPh>
    <phoneticPr fontId="2"/>
  </si>
  <si>
    <t>退職給付引当金繰入</t>
    <rPh sb="0" eb="2">
      <t>タイショク</t>
    </rPh>
    <rPh sb="2" eb="4">
      <t>キュウフ</t>
    </rPh>
    <rPh sb="4" eb="6">
      <t>ヒキアテ</t>
    </rPh>
    <rPh sb="6" eb="7">
      <t>キン</t>
    </rPh>
    <rPh sb="7" eb="9">
      <t>クリイレ</t>
    </rPh>
    <phoneticPr fontId="1"/>
  </si>
  <si>
    <t>特別損失計</t>
    <rPh sb="4" eb="5">
      <t>ケイ</t>
    </rPh>
    <phoneticPr fontId="1"/>
  </si>
  <si>
    <t>当期純利益(損失)</t>
  </si>
  <si>
    <t>合計</t>
    <phoneticPr fontId="1"/>
  </si>
  <si>
    <t>当期商品仕入高</t>
  </si>
  <si>
    <t>【販売費及び一般管理費】</t>
    <rPh sb="1" eb="4">
      <t>ハンバイヒ</t>
    </rPh>
    <rPh sb="4" eb="5">
      <t>オヨ</t>
    </rPh>
    <rPh sb="6" eb="8">
      <t>イッパン</t>
    </rPh>
    <phoneticPr fontId="2"/>
  </si>
  <si>
    <t>営業利益（損失）</t>
    <rPh sb="0" eb="2">
      <t>エイギョウ</t>
    </rPh>
    <rPh sb="2" eb="4">
      <t>リエキ</t>
    </rPh>
    <rPh sb="5" eb="7">
      <t>ソンシツ</t>
    </rPh>
    <phoneticPr fontId="1"/>
  </si>
  <si>
    <t>事業売上高計</t>
    <phoneticPr fontId="1"/>
  </si>
  <si>
    <t>経常利益（損失）</t>
    <rPh sb="0" eb="2">
      <t>ケイジョウ</t>
    </rPh>
    <rPh sb="2" eb="4">
      <t>リエキ</t>
    </rPh>
    <rPh sb="5" eb="7">
      <t>ソンシツ</t>
    </rPh>
    <phoneticPr fontId="1"/>
  </si>
  <si>
    <t>ネットワーク大津</t>
    <rPh sb="6" eb="8">
      <t>オオヅ</t>
    </rPh>
    <phoneticPr fontId="1"/>
  </si>
  <si>
    <t>自給飼料供給事業</t>
    <rPh sb="0" eb="2">
      <t>ジキュウ</t>
    </rPh>
    <rPh sb="2" eb="4">
      <t>シリョウ</t>
    </rPh>
    <rPh sb="4" eb="6">
      <t>キョウキュウ</t>
    </rPh>
    <rPh sb="6" eb="8">
      <t>ジギョウ</t>
    </rPh>
    <phoneticPr fontId="1"/>
  </si>
  <si>
    <t>収入減少対策補てん金</t>
    <rPh sb="0" eb="2">
      <t>シュウニュウ</t>
    </rPh>
    <rPh sb="2" eb="4">
      <t>ゲンショウ</t>
    </rPh>
    <rPh sb="4" eb="6">
      <t>タイサク</t>
    </rPh>
    <rPh sb="6" eb="7">
      <t>ホ</t>
    </rPh>
    <rPh sb="9" eb="10">
      <t>キン</t>
    </rPh>
    <phoneticPr fontId="1"/>
  </si>
  <si>
    <t>雑収入（ネットワーク大津）</t>
    <phoneticPr fontId="1"/>
  </si>
  <si>
    <t>雑収入（自給飼料供給事業）</t>
    <rPh sb="0" eb="3">
      <t>ザッシュウニュウ</t>
    </rPh>
    <phoneticPr fontId="1"/>
  </si>
  <si>
    <t>未収入金（自給飼料供給事業）</t>
    <rPh sb="0" eb="2">
      <t>ミシュウ</t>
    </rPh>
    <rPh sb="2" eb="4">
      <t>ニュウキン</t>
    </rPh>
    <phoneticPr fontId="1"/>
  </si>
  <si>
    <t>科　　目</t>
    <rPh sb="0" eb="1">
      <t>カ</t>
    </rPh>
    <rPh sb="3" eb="4">
      <t>メ</t>
    </rPh>
    <phoneticPr fontId="1"/>
  </si>
  <si>
    <t>16～28合計＝29</t>
    <rPh sb="5" eb="7">
      <t>ゴウケイ</t>
    </rPh>
    <phoneticPr fontId="1"/>
  </si>
  <si>
    <t>15+29-30＝31</t>
    <phoneticPr fontId="1"/>
  </si>
  <si>
    <t>32+33+34＝35</t>
  </si>
  <si>
    <t>固定資産圧縮損（みらい）</t>
    <rPh sb="0" eb="2">
      <t>コテイ</t>
    </rPh>
    <rPh sb="2" eb="4">
      <t>シサン</t>
    </rPh>
    <rPh sb="4" eb="6">
      <t>アッシュク</t>
    </rPh>
    <rPh sb="6" eb="7">
      <t>ソン</t>
    </rPh>
    <phoneticPr fontId="2"/>
  </si>
  <si>
    <t>36～41合計＝42</t>
    <rPh sb="5" eb="7">
      <t>ゴウケイ</t>
    </rPh>
    <phoneticPr fontId="1"/>
  </si>
  <si>
    <t>31+35-42＝43</t>
    <phoneticPr fontId="1"/>
  </si>
  <si>
    <t>43-44</t>
    <phoneticPr fontId="1"/>
  </si>
  <si>
    <t>役員報酬</t>
  </si>
  <si>
    <t>給料手当</t>
  </si>
  <si>
    <t>法定福利費</t>
  </si>
  <si>
    <t>福利厚生費</t>
  </si>
  <si>
    <t>減価償却費</t>
  </si>
  <si>
    <t>総会費・会議費</t>
  </si>
  <si>
    <t>旅費交通費</t>
  </si>
  <si>
    <t>リース料</t>
  </si>
  <si>
    <t>修繕費</t>
  </si>
  <si>
    <t>事務消耗品費</t>
  </si>
  <si>
    <t>消耗品費</t>
  </si>
  <si>
    <t>水道光熱費</t>
  </si>
  <si>
    <t>租税公課</t>
  </si>
  <si>
    <t>交際接待費</t>
  </si>
  <si>
    <t>保険料</t>
  </si>
  <si>
    <t>通信費</t>
  </si>
  <si>
    <t>諸会費</t>
  </si>
  <si>
    <t>一元経理事務負担金</t>
  </si>
  <si>
    <t>地代家賃</t>
  </si>
  <si>
    <t>研修費</t>
  </si>
  <si>
    <t>雑費</t>
  </si>
  <si>
    <t>事務委託費</t>
  </si>
  <si>
    <t>集落運営費</t>
  </si>
  <si>
    <t>ネットワーク大津　株式会社</t>
  </si>
  <si>
    <t>種苗費</t>
  </si>
  <si>
    <t>肥料費</t>
  </si>
  <si>
    <t>農薬費</t>
  </si>
  <si>
    <t>諸材料費</t>
  </si>
  <si>
    <t>小計</t>
  </si>
  <si>
    <t>農作業賃金</t>
  </si>
  <si>
    <t>作業委託管理費</t>
  </si>
  <si>
    <t>荷造運賃手数料</t>
  </si>
  <si>
    <t>燃料費</t>
  </si>
  <si>
    <t>小農具賃貸料</t>
  </si>
  <si>
    <t>資材、材料農具</t>
  </si>
  <si>
    <t>ｶﾝﾄﾘｰ利用料</t>
  </si>
  <si>
    <t>農業共済掛金</t>
  </si>
  <si>
    <t>農業雑費</t>
  </si>
  <si>
    <t>土地改良賦課金</t>
  </si>
  <si>
    <t>支払小作料</t>
  </si>
  <si>
    <t>TMR原材料仕入高</t>
  </si>
  <si>
    <t>TMR諸材料費</t>
  </si>
  <si>
    <t>TMR荷造運賃</t>
  </si>
  <si>
    <t>TMR衛生費</t>
  </si>
  <si>
    <t>総製造費用</t>
  </si>
  <si>
    <t>期首原材料棚卸高</t>
  </si>
  <si>
    <t>期首仕掛品棚卸高</t>
  </si>
  <si>
    <t>期首製品棚卸高</t>
  </si>
  <si>
    <t>期末仕掛品棚卸高</t>
  </si>
  <si>
    <t>期末製品棚卸高</t>
  </si>
  <si>
    <t>当期農業製造原価</t>
  </si>
  <si>
    <t>【材料費】</t>
  </si>
  <si>
    <t/>
  </si>
  <si>
    <t>【労務費】</t>
  </si>
  <si>
    <t>【作業委託管理費】</t>
  </si>
  <si>
    <t>【農業経費】</t>
  </si>
  <si>
    <t>②</t>
    <phoneticPr fontId="1"/>
  </si>
  <si>
    <t>③</t>
    <phoneticPr fontId="1"/>
  </si>
  <si>
    <t>①</t>
    <phoneticPr fontId="1"/>
  </si>
  <si>
    <t>＝①+②△③</t>
    <phoneticPr fontId="1"/>
  </si>
  <si>
    <t>販売費及び一般管理費</t>
    <phoneticPr fontId="1"/>
  </si>
  <si>
    <t>　　　販売費及び一般管理費</t>
    <rPh sb="3" eb="6">
      <t>ハンバイヒ</t>
    </rPh>
    <rPh sb="6" eb="7">
      <t>オヨ</t>
    </rPh>
    <rPh sb="8" eb="10">
      <t>イッパン</t>
    </rPh>
    <rPh sb="10" eb="13">
      <t>カンリヒ</t>
    </rPh>
    <phoneticPr fontId="1"/>
  </si>
  <si>
    <t>損　益　計　算　書</t>
    <rPh sb="0" eb="1">
      <t>ソン</t>
    </rPh>
    <rPh sb="2" eb="3">
      <t>エキ</t>
    </rPh>
    <rPh sb="4" eb="5">
      <t>ケイ</t>
    </rPh>
    <rPh sb="6" eb="7">
      <t>サン</t>
    </rPh>
    <rPh sb="8" eb="9">
      <t>ショ</t>
    </rPh>
    <phoneticPr fontId="1"/>
  </si>
  <si>
    <t>自　平成 30 年  7 月  1 日
至　令和  1 年  6 月 30 日</t>
    <phoneticPr fontId="1"/>
  </si>
  <si>
    <t>　　農業原価報告書</t>
    <phoneticPr fontId="1"/>
  </si>
  <si>
    <t>期首棚卸高</t>
    <rPh sb="0" eb="2">
      <t>キシュ</t>
    </rPh>
    <rPh sb="2" eb="4">
      <t>タナオロシ</t>
    </rPh>
    <rPh sb="4" eb="5">
      <t>タカ</t>
    </rPh>
    <phoneticPr fontId="1"/>
  </si>
  <si>
    <t>期末棚卸高</t>
    <rPh sb="0" eb="2">
      <t>キマツ</t>
    </rPh>
    <rPh sb="2" eb="4">
      <t>タナオロシ</t>
    </rPh>
    <rPh sb="4" eb="5">
      <t>タカ</t>
    </rPh>
    <phoneticPr fontId="1"/>
  </si>
  <si>
    <t>平成３０年度決算額</t>
    <rPh sb="0" eb="2">
      <t>ヘイセイ</t>
    </rPh>
    <rPh sb="4" eb="5">
      <t>ネン</t>
    </rPh>
    <rPh sb="6" eb="8">
      <t>ケッサン</t>
    </rPh>
    <rPh sb="8" eb="9">
      <t>ガク</t>
    </rPh>
    <phoneticPr fontId="2"/>
  </si>
  <si>
    <t>①</t>
  </si>
  <si>
    <t>12-①=②</t>
    <phoneticPr fontId="1"/>
  </si>
  <si>
    <t>8-②＝13</t>
    <phoneticPr fontId="1"/>
  </si>
  <si>
    <t>自　令和　1 年  7 月  1 日
至　令和  2 年  6 月 30 日</t>
    <rPh sb="2" eb="4">
      <t>レイワ</t>
    </rPh>
    <phoneticPr fontId="1"/>
  </si>
  <si>
    <t>TMR売上高</t>
    <rPh sb="3" eb="5">
      <t>ウリアゲ</t>
    </rPh>
    <rPh sb="5" eb="6">
      <t>ダカ</t>
    </rPh>
    <phoneticPr fontId="1"/>
  </si>
  <si>
    <t>雑損失</t>
    <rPh sb="0" eb="3">
      <t>ザッソンシツ</t>
    </rPh>
    <phoneticPr fontId="1"/>
  </si>
  <si>
    <t>16～26合計＝27</t>
    <rPh sb="5" eb="7">
      <t>ゴウケイ</t>
    </rPh>
    <phoneticPr fontId="1"/>
  </si>
  <si>
    <t>15+27-30＝31</t>
    <phoneticPr fontId="1"/>
  </si>
  <si>
    <t>28～29合計＝30</t>
    <rPh sb="5" eb="7">
      <t>ゴウケイ</t>
    </rPh>
    <phoneticPr fontId="1"/>
  </si>
  <si>
    <t>米仕入高</t>
    <rPh sb="1" eb="3">
      <t>シイ</t>
    </rPh>
    <phoneticPr fontId="1"/>
  </si>
  <si>
    <t>表示</t>
    <rPh sb="0" eb="2">
      <t>ヒョウジ</t>
    </rPh>
    <phoneticPr fontId="1"/>
  </si>
  <si>
    <t>水田活用直接支払交付金(戦略作)</t>
    <rPh sb="6" eb="8">
      <t>シハラ</t>
    </rPh>
    <rPh sb="8" eb="11">
      <t>コウフキン</t>
    </rPh>
    <rPh sb="12" eb="14">
      <t>センリャク</t>
    </rPh>
    <rPh sb="14" eb="15">
      <t>サク</t>
    </rPh>
    <phoneticPr fontId="1"/>
  </si>
  <si>
    <t>水田活用直接支払交付金(産地交）</t>
    <rPh sb="6" eb="8">
      <t>シハラ</t>
    </rPh>
    <rPh sb="8" eb="11">
      <t>コウフキン</t>
    </rPh>
    <rPh sb="12" eb="14">
      <t>サンチ</t>
    </rPh>
    <rPh sb="14" eb="15">
      <t>コウ</t>
    </rPh>
    <phoneticPr fontId="1"/>
  </si>
  <si>
    <t>令和元年度決算額</t>
    <rPh sb="0" eb="2">
      <t>レイワ</t>
    </rPh>
    <rPh sb="2" eb="4">
      <t>ガンネン</t>
    </rPh>
    <rPh sb="5" eb="7">
      <t>ケッサン</t>
    </rPh>
    <rPh sb="7" eb="8">
      <t>ガク</t>
    </rPh>
    <phoneticPr fontId="2"/>
  </si>
  <si>
    <t>令和元年度決算額</t>
    <phoneticPr fontId="2"/>
  </si>
  <si>
    <t>作業委託管理費(員外分)</t>
  </si>
  <si>
    <t>農機具消耗品費</t>
  </si>
  <si>
    <t>TMR水道光熱費</t>
  </si>
  <si>
    <t>期末製品商品棚卸高(TMR)</t>
  </si>
  <si>
    <t>期末貯蔵品棚卸高(TMR)</t>
  </si>
  <si>
    <t>行削除</t>
    <rPh sb="0" eb="1">
      <t>ギョウ</t>
    </rPh>
    <rPh sb="1" eb="3">
      <t>サクジョ</t>
    </rPh>
    <phoneticPr fontId="1"/>
  </si>
  <si>
    <t>雑収入（消費税還付他）</t>
    <rPh sb="0" eb="3">
      <t>ザッシュウニュウ</t>
    </rPh>
    <rPh sb="4" eb="7">
      <t>ショウヒゼイ</t>
    </rPh>
    <rPh sb="7" eb="9">
      <t>カンプ</t>
    </rPh>
    <rPh sb="9" eb="10">
      <t>ホカ</t>
    </rPh>
    <phoneticPr fontId="1"/>
  </si>
  <si>
    <t>耕種部門</t>
    <rPh sb="0" eb="2">
      <t>コウシュ</t>
    </rPh>
    <rPh sb="2" eb="4">
      <t>ブモン</t>
    </rPh>
    <phoneticPr fontId="1"/>
  </si>
  <si>
    <t>ＴＭＲ部門</t>
    <rPh sb="3" eb="5">
      <t>ブモン</t>
    </rPh>
    <phoneticPr fontId="1"/>
  </si>
  <si>
    <t>事業外費用計</t>
    <rPh sb="2" eb="3">
      <t>ガイ</t>
    </rPh>
    <rPh sb="3" eb="5">
      <t>ヒヨウ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</si>
</sst>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#,##0&quot; &quot;;&quot;△ &quot;#,##0&quot; &quot;"/>
    <numFmt numFmtId="178" formatCode="#,##0_);[Red]\(#,##0\)"/>
    <numFmt numFmtId="179" formatCode="#,##0_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8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177" fontId="3" fillId="0" borderId="7" xfId="0" applyNumberFormat="1" applyFont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177" fontId="3" fillId="0" borderId="7" xfId="0" applyNumberFormat="1" applyFont="1" applyFill="1" applyBorder="1" applyAlignment="1">
      <alignment horizontal="right" vertical="center"/>
    </xf>
    <xf numFmtId="177" fontId="3" fillId="0" borderId="21" xfId="0" applyNumberFormat="1" applyFont="1" applyFill="1" applyBorder="1" applyAlignment="1">
      <alignment vertical="center"/>
    </xf>
    <xf numFmtId="177" fontId="3" fillId="0" borderId="21" xfId="0" applyNumberFormat="1" applyFont="1" applyFill="1" applyBorder="1" applyAlignment="1">
      <alignment horizontal="right" vertical="center"/>
    </xf>
    <xf numFmtId="49" fontId="3" fillId="0" borderId="25" xfId="0" applyNumberFormat="1" applyFont="1" applyFill="1" applyBorder="1" applyAlignment="1">
      <alignment horizontal="left" vertical="center"/>
    </xf>
    <xf numFmtId="49" fontId="3" fillId="0" borderId="24" xfId="0" applyNumberFormat="1" applyFont="1" applyFill="1" applyBorder="1" applyAlignment="1">
      <alignment horizontal="left" vertical="center"/>
    </xf>
    <xf numFmtId="177" fontId="3" fillId="0" borderId="28" xfId="0" applyNumberFormat="1" applyFont="1" applyFill="1" applyBorder="1" applyAlignment="1">
      <alignment vertical="center"/>
    </xf>
    <xf numFmtId="177" fontId="3" fillId="0" borderId="27" xfId="0" applyNumberFormat="1" applyFont="1" applyFill="1" applyBorder="1" applyAlignment="1">
      <alignment horizontal="right" vertical="center"/>
    </xf>
    <xf numFmtId="177" fontId="3" fillId="0" borderId="28" xfId="0" applyNumberFormat="1" applyFont="1" applyFill="1" applyBorder="1" applyAlignment="1">
      <alignment horizontal="right" vertical="center"/>
    </xf>
    <xf numFmtId="177" fontId="3" fillId="0" borderId="29" xfId="0" applyNumberFormat="1" applyFont="1" applyFill="1" applyBorder="1" applyAlignment="1">
      <alignment horizontal="right" vertical="center"/>
    </xf>
    <xf numFmtId="177" fontId="3" fillId="0" borderId="1" xfId="0" applyNumberFormat="1" applyFont="1" applyBorder="1" applyAlignment="1">
      <alignment vertical="center"/>
    </xf>
    <xf numFmtId="49" fontId="3" fillId="0" borderId="13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left" vertical="center"/>
    </xf>
    <xf numFmtId="177" fontId="3" fillId="0" borderId="21" xfId="0" applyNumberFormat="1" applyFont="1" applyBorder="1" applyAlignment="1">
      <alignment vertical="center"/>
    </xf>
    <xf numFmtId="177" fontId="3" fillId="0" borderId="7" xfId="0" applyNumberFormat="1" applyFont="1" applyFill="1" applyBorder="1" applyAlignment="1">
      <alignment vertical="center"/>
    </xf>
    <xf numFmtId="177" fontId="3" fillId="0" borderId="2" xfId="0" applyNumberFormat="1" applyFont="1" applyBorder="1" applyAlignment="1">
      <alignment vertical="center"/>
    </xf>
    <xf numFmtId="177" fontId="3" fillId="0" borderId="8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0" fontId="6" fillId="0" borderId="0" xfId="0" applyFont="1" applyFill="1" applyAlignment="1"/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6" fillId="0" borderId="5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>
      <alignment vertical="center"/>
    </xf>
    <xf numFmtId="0" fontId="6" fillId="0" borderId="0" xfId="0" applyFont="1" applyAlignment="1">
      <alignment horizontal="right"/>
    </xf>
    <xf numFmtId="177" fontId="6" fillId="0" borderId="0" xfId="0" applyNumberFormat="1" applyFont="1">
      <alignment vertical="center"/>
    </xf>
    <xf numFmtId="0" fontId="6" fillId="0" borderId="5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13" xfId="0" applyFont="1" applyFill="1" applyBorder="1">
      <alignment vertical="center"/>
    </xf>
    <xf numFmtId="0" fontId="6" fillId="0" borderId="34" xfId="0" applyFont="1" applyFill="1" applyBorder="1">
      <alignment vertical="center"/>
    </xf>
    <xf numFmtId="0" fontId="6" fillId="0" borderId="32" xfId="0" applyFont="1" applyFill="1" applyBorder="1">
      <alignment vertical="center"/>
    </xf>
    <xf numFmtId="177" fontId="3" fillId="0" borderId="30" xfId="0" applyNumberFormat="1" applyFont="1" applyFill="1" applyBorder="1" applyAlignment="1">
      <alignment vertical="center"/>
    </xf>
    <xf numFmtId="177" fontId="3" fillId="0" borderId="33" xfId="0" applyNumberFormat="1" applyFont="1" applyFill="1" applyBorder="1" applyAlignment="1">
      <alignment vertical="center"/>
    </xf>
    <xf numFmtId="177" fontId="3" fillId="0" borderId="31" xfId="0" applyNumberFormat="1" applyFont="1" applyFill="1" applyBorder="1" applyAlignment="1">
      <alignment vertical="center"/>
    </xf>
    <xf numFmtId="177" fontId="3" fillId="0" borderId="2" xfId="0" applyNumberFormat="1" applyFont="1" applyFill="1" applyBorder="1" applyAlignment="1">
      <alignment vertical="center"/>
    </xf>
    <xf numFmtId="177" fontId="3" fillId="0" borderId="8" xfId="0" applyNumberFormat="1" applyFont="1" applyFill="1" applyBorder="1" applyAlignment="1">
      <alignment vertical="center"/>
    </xf>
    <xf numFmtId="177" fontId="3" fillId="0" borderId="20" xfId="0" applyNumberFormat="1" applyFont="1" applyFill="1" applyBorder="1" applyAlignment="1">
      <alignment vertical="center"/>
    </xf>
    <xf numFmtId="177" fontId="3" fillId="0" borderId="27" xfId="0" applyNumberFormat="1" applyFont="1" applyFill="1" applyBorder="1" applyAlignment="1">
      <alignment vertical="center"/>
    </xf>
    <xf numFmtId="177" fontId="3" fillId="0" borderId="29" xfId="0" applyNumberFormat="1" applyFont="1" applyFill="1" applyBorder="1" applyAlignment="1">
      <alignment vertical="center"/>
    </xf>
    <xf numFmtId="177" fontId="3" fillId="0" borderId="5" xfId="0" applyNumberFormat="1" applyFont="1" applyFill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177" fontId="3" fillId="0" borderId="8" xfId="0" applyNumberFormat="1" applyFont="1" applyFill="1" applyBorder="1" applyAlignment="1">
      <alignment horizontal="right" vertical="center"/>
    </xf>
    <xf numFmtId="177" fontId="3" fillId="0" borderId="20" xfId="0" applyNumberFormat="1" applyFont="1" applyFill="1" applyBorder="1" applyAlignment="1">
      <alignment horizontal="right" vertical="center"/>
    </xf>
    <xf numFmtId="0" fontId="6" fillId="0" borderId="25" xfId="0" applyFont="1" applyFill="1" applyBorder="1">
      <alignment vertical="center"/>
    </xf>
    <xf numFmtId="49" fontId="3" fillId="0" borderId="3" xfId="0" applyNumberFormat="1" applyFont="1" applyFill="1" applyBorder="1" applyAlignment="1">
      <alignment horizontal="center" vertical="center" shrinkToFit="1"/>
    </xf>
    <xf numFmtId="49" fontId="3" fillId="0" borderId="8" xfId="0" applyNumberFormat="1" applyFont="1" applyFill="1" applyBorder="1" applyAlignment="1">
      <alignment horizontal="center" vertical="center" shrinkToFit="1"/>
    </xf>
    <xf numFmtId="49" fontId="3" fillId="0" borderId="20" xfId="0" applyNumberFormat="1" applyFont="1" applyFill="1" applyBorder="1" applyAlignment="1">
      <alignment horizontal="center" vertical="center" shrinkToFit="1"/>
    </xf>
    <xf numFmtId="49" fontId="3" fillId="0" borderId="34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left" vertical="center"/>
    </xf>
    <xf numFmtId="177" fontId="3" fillId="0" borderId="4" xfId="0" applyNumberFormat="1" applyFont="1" applyFill="1" applyBorder="1" applyAlignment="1">
      <alignment horizontal="right" vertical="center" shrinkToFit="1"/>
    </xf>
    <xf numFmtId="49" fontId="3" fillId="0" borderId="12" xfId="0" applyNumberFormat="1" applyFont="1" applyFill="1" applyBorder="1" applyAlignment="1">
      <alignment horizontal="left" vertical="center"/>
    </xf>
    <xf numFmtId="0" fontId="6" fillId="0" borderId="0" xfId="0" applyFont="1" applyFill="1">
      <alignment vertical="center"/>
    </xf>
    <xf numFmtId="0" fontId="4" fillId="0" borderId="0" xfId="0" applyFont="1" applyFill="1" applyAlignment="1"/>
    <xf numFmtId="176" fontId="4" fillId="0" borderId="0" xfId="0" applyNumberFormat="1" applyFont="1" applyFill="1" applyAlignment="1">
      <alignment horizontal="right" shrinkToFit="1"/>
    </xf>
    <xf numFmtId="0" fontId="6" fillId="0" borderId="0" xfId="0" applyFont="1" applyFill="1" applyAlignment="1">
      <alignment horizontal="right"/>
    </xf>
    <xf numFmtId="0" fontId="7" fillId="0" borderId="0" xfId="0" applyFont="1" applyFill="1">
      <alignment vertical="center"/>
    </xf>
    <xf numFmtId="49" fontId="5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 shrinkToFit="1"/>
    </xf>
    <xf numFmtId="177" fontId="3" fillId="0" borderId="5" xfId="0" applyNumberFormat="1" applyFont="1" applyFill="1" applyBorder="1" applyAlignment="1">
      <alignment horizontal="right" vertical="center" shrinkToFit="1"/>
    </xf>
    <xf numFmtId="177" fontId="9" fillId="0" borderId="0" xfId="0" applyNumberFormat="1" applyFont="1" applyFill="1" applyAlignment="1"/>
    <xf numFmtId="177" fontId="6" fillId="0" borderId="0" xfId="0" applyNumberFormat="1" applyFont="1" applyFill="1" applyAlignment="1"/>
    <xf numFmtId="177" fontId="3" fillId="0" borderId="26" xfId="0" applyNumberFormat="1" applyFont="1" applyFill="1" applyBorder="1" applyAlignment="1">
      <alignment horizontal="right" vertical="center" shrinkToFit="1"/>
    </xf>
    <xf numFmtId="49" fontId="3" fillId="0" borderId="4" xfId="0" applyNumberFormat="1" applyFont="1" applyFill="1" applyBorder="1" applyAlignment="1">
      <alignment horizontal="left" vertical="center"/>
    </xf>
    <xf numFmtId="177" fontId="3" fillId="0" borderId="5" xfId="0" applyNumberFormat="1" applyFont="1" applyFill="1" applyBorder="1" applyAlignment="1">
      <alignment vertical="center" shrinkToFit="1"/>
    </xf>
    <xf numFmtId="177" fontId="3" fillId="0" borderId="27" xfId="0" applyNumberFormat="1" applyFont="1" applyFill="1" applyBorder="1" applyAlignment="1">
      <alignment horizontal="right" vertical="center" shrinkToFit="1"/>
    </xf>
    <xf numFmtId="49" fontId="3" fillId="0" borderId="5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 shrinkToFit="1"/>
    </xf>
    <xf numFmtId="177" fontId="3" fillId="0" borderId="27" xfId="0" applyNumberFormat="1" applyFont="1" applyFill="1" applyBorder="1" applyAlignment="1">
      <alignment vertical="center" shrinkToFit="1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177" fontId="3" fillId="0" borderId="18" xfId="0" applyNumberFormat="1" applyFont="1" applyFill="1" applyBorder="1" applyAlignment="1">
      <alignment horizontal="right" vertical="center" shrinkToFit="1"/>
    </xf>
    <xf numFmtId="177" fontId="3" fillId="0" borderId="10" xfId="0" applyNumberFormat="1" applyFont="1" applyFill="1" applyBorder="1" applyAlignment="1">
      <alignment horizontal="right" vertical="center"/>
    </xf>
    <xf numFmtId="177" fontId="3" fillId="0" borderId="19" xfId="0" applyNumberFormat="1" applyFont="1" applyFill="1" applyBorder="1" applyAlignment="1">
      <alignment horizontal="right" vertical="center"/>
    </xf>
    <xf numFmtId="177" fontId="3" fillId="0" borderId="23" xfId="0" applyNumberFormat="1" applyFont="1" applyFill="1" applyBorder="1" applyAlignment="1">
      <alignment horizontal="right" vertical="center"/>
    </xf>
    <xf numFmtId="49" fontId="3" fillId="0" borderId="6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left" vertical="center"/>
    </xf>
    <xf numFmtId="177" fontId="3" fillId="0" borderId="6" xfId="0" applyNumberFormat="1" applyFont="1" applyFill="1" applyBorder="1" applyAlignment="1">
      <alignment horizontal="right" vertical="center" shrinkToFit="1"/>
    </xf>
    <xf numFmtId="177" fontId="3" fillId="0" borderId="3" xfId="0" applyNumberFormat="1" applyFont="1" applyFill="1" applyBorder="1" applyAlignment="1">
      <alignment horizontal="right" vertical="center"/>
    </xf>
    <xf numFmtId="177" fontId="3" fillId="0" borderId="9" xfId="0" applyNumberFormat="1" applyFont="1" applyFill="1" applyBorder="1" applyAlignment="1">
      <alignment horizontal="right" vertical="center"/>
    </xf>
    <xf numFmtId="177" fontId="3" fillId="0" borderId="2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 shrinkToFit="1"/>
    </xf>
    <xf numFmtId="176" fontId="3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right" shrinkToFi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7" fontId="10" fillId="0" borderId="21" xfId="0" applyNumberFormat="1" applyFont="1" applyFill="1" applyBorder="1" applyAlignment="1">
      <alignment vertical="center"/>
    </xf>
    <xf numFmtId="178" fontId="6" fillId="0" borderId="0" xfId="0" applyNumberFormat="1" applyFont="1">
      <alignment vertical="center"/>
    </xf>
    <xf numFmtId="179" fontId="6" fillId="0" borderId="0" xfId="0" applyNumberFormat="1" applyFont="1">
      <alignment vertical="center"/>
    </xf>
    <xf numFmtId="49" fontId="3" fillId="0" borderId="32" xfId="0" applyNumberFormat="1" applyFont="1" applyFill="1" applyBorder="1" applyAlignment="1">
      <alignment horizontal="left" vertical="center"/>
    </xf>
    <xf numFmtId="177" fontId="3" fillId="0" borderId="35" xfId="0" applyNumberFormat="1" applyFont="1" applyFill="1" applyBorder="1" applyAlignment="1">
      <alignment horizontal="right" vertical="center" shrinkToFit="1"/>
    </xf>
    <xf numFmtId="177" fontId="3" fillId="0" borderId="30" xfId="0" applyNumberFormat="1" applyFont="1" applyFill="1" applyBorder="1" applyAlignment="1">
      <alignment horizontal="right" vertical="center"/>
    </xf>
    <xf numFmtId="177" fontId="3" fillId="0" borderId="33" xfId="0" applyNumberFormat="1" applyFont="1" applyFill="1" applyBorder="1" applyAlignment="1">
      <alignment horizontal="right" vertical="center"/>
    </xf>
    <xf numFmtId="177" fontId="3" fillId="0" borderId="31" xfId="0" applyNumberFormat="1" applyFont="1" applyFill="1" applyBorder="1" applyAlignment="1">
      <alignment horizontal="right" vertical="center"/>
    </xf>
    <xf numFmtId="49" fontId="3" fillId="0" borderId="18" xfId="0" applyNumberFormat="1" applyFont="1" applyFill="1" applyBorder="1" applyAlignment="1">
      <alignment horizontal="center" vertical="center" shrinkToFit="1"/>
    </xf>
    <xf numFmtId="49" fontId="3" fillId="0" borderId="16" xfId="0" applyNumberFormat="1" applyFont="1" applyFill="1" applyBorder="1" applyAlignment="1">
      <alignment horizontal="center" vertical="center" shrinkToFit="1"/>
    </xf>
    <xf numFmtId="49" fontId="3" fillId="0" borderId="17" xfId="0" applyNumberFormat="1" applyFont="1" applyFill="1" applyBorder="1" applyAlignment="1">
      <alignment horizontal="center" vertical="center" shrinkToFit="1"/>
    </xf>
    <xf numFmtId="49" fontId="3" fillId="0" borderId="6" xfId="0" applyNumberFormat="1" applyFont="1" applyFill="1" applyBorder="1" applyAlignment="1">
      <alignment horizontal="center" vertical="center" shrinkToFit="1"/>
    </xf>
    <xf numFmtId="49" fontId="3" fillId="0" borderId="11" xfId="0" applyNumberFormat="1" applyFont="1" applyFill="1" applyBorder="1" applyAlignment="1">
      <alignment horizontal="center" vertical="center" shrinkToFit="1"/>
    </xf>
    <xf numFmtId="49" fontId="3" fillId="0" borderId="14" xfId="0" applyNumberFormat="1" applyFont="1" applyFill="1" applyBorder="1" applyAlignment="1">
      <alignment horizontal="center" vertical="center" shrinkToFit="1"/>
    </xf>
    <xf numFmtId="176" fontId="3" fillId="0" borderId="10" xfId="0" applyNumberFormat="1" applyFont="1" applyFill="1" applyBorder="1" applyAlignment="1">
      <alignment horizontal="center" vertical="center" shrinkToFit="1"/>
    </xf>
    <xf numFmtId="176" fontId="3" fillId="0" borderId="3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I59"/>
  <sheetViews>
    <sheetView zoomScale="85" zoomScaleNormal="85" workbookViewId="0">
      <pane ySplit="4" topLeftCell="A5" activePane="bottomLeft" state="frozen"/>
      <selection activeCell="K18" sqref="K18"/>
      <selection pane="bottomLeft" activeCell="M30" sqref="M30"/>
    </sheetView>
  </sheetViews>
  <sheetFormatPr defaultColWidth="8.875" defaultRowHeight="18.75" customHeight="1" x14ac:dyDescent="0.15"/>
  <cols>
    <col min="1" max="1" width="5.25" style="21" customWidth="1"/>
    <col min="2" max="2" width="4.625" style="21" customWidth="1"/>
    <col min="3" max="3" width="26.625" style="21" customWidth="1"/>
    <col min="4" max="4" width="13.875" style="95" hidden="1" customWidth="1"/>
    <col min="5" max="7" width="18.125" style="21" customWidth="1"/>
    <col min="8" max="8" width="5.5" style="97" hidden="1" customWidth="1"/>
    <col min="9" max="9" width="13.875" style="21" customWidth="1"/>
    <col min="10" max="16384" width="8.875" style="21"/>
  </cols>
  <sheetData>
    <row r="1" spans="1:9" s="59" customFormat="1" ht="18.75" customHeight="1" x14ac:dyDescent="0.2">
      <c r="A1" s="58" t="s">
        <v>85</v>
      </c>
      <c r="D1" s="60"/>
      <c r="G1" s="61"/>
      <c r="H1" s="96"/>
    </row>
    <row r="2" spans="1:9" ht="33" customHeight="1" x14ac:dyDescent="0.15">
      <c r="A2" s="62"/>
      <c r="B2" s="63"/>
      <c r="C2" s="64" t="s">
        <v>124</v>
      </c>
      <c r="D2" s="65"/>
      <c r="F2" s="114" t="s">
        <v>133</v>
      </c>
      <c r="G2" s="114"/>
    </row>
    <row r="3" spans="1:9" ht="18.75" customHeight="1" x14ac:dyDescent="0.15">
      <c r="A3" s="106" t="s">
        <v>54</v>
      </c>
      <c r="B3" s="107"/>
      <c r="C3" s="108"/>
      <c r="D3" s="112" t="s">
        <v>3</v>
      </c>
      <c r="E3" s="106" t="s">
        <v>143</v>
      </c>
      <c r="F3" s="107"/>
      <c r="G3" s="108"/>
    </row>
    <row r="4" spans="1:9" ht="18.75" customHeight="1" x14ac:dyDescent="0.15">
      <c r="A4" s="109"/>
      <c r="B4" s="110"/>
      <c r="C4" s="111"/>
      <c r="D4" s="113"/>
      <c r="E4" s="51"/>
      <c r="F4" s="52" t="s">
        <v>152</v>
      </c>
      <c r="G4" s="53" t="s">
        <v>153</v>
      </c>
    </row>
    <row r="5" spans="1:9" ht="18.75" customHeight="1" x14ac:dyDescent="0.15">
      <c r="A5" s="15" t="s">
        <v>20</v>
      </c>
      <c r="B5" s="14"/>
      <c r="C5" s="13"/>
      <c r="D5" s="66"/>
      <c r="E5" s="2"/>
      <c r="F5" s="17"/>
      <c r="G5" s="4"/>
      <c r="H5" s="97" t="s">
        <v>140</v>
      </c>
    </row>
    <row r="6" spans="1:9" ht="18.75" customHeight="1" x14ac:dyDescent="0.15">
      <c r="A6" s="15"/>
      <c r="B6" s="14" t="s">
        <v>11</v>
      </c>
      <c r="C6" s="13"/>
      <c r="D6" s="66">
        <v>1</v>
      </c>
      <c r="E6" s="2">
        <f t="shared" ref="E6:E11" si="0">SUM(F6:G6)</f>
        <v>9974090</v>
      </c>
      <c r="F6" s="17">
        <v>9974090</v>
      </c>
      <c r="G6" s="4"/>
      <c r="H6" s="97" t="s">
        <v>140</v>
      </c>
      <c r="I6" s="68"/>
    </row>
    <row r="7" spans="1:9" ht="18.75" customHeight="1" x14ac:dyDescent="0.15">
      <c r="A7" s="15"/>
      <c r="B7" s="14" t="s">
        <v>12</v>
      </c>
      <c r="C7" s="13"/>
      <c r="D7" s="66">
        <v>2</v>
      </c>
      <c r="E7" s="2">
        <f t="shared" si="0"/>
        <v>32798582</v>
      </c>
      <c r="F7" s="17">
        <v>32798582</v>
      </c>
      <c r="G7" s="4"/>
      <c r="H7" s="97" t="s">
        <v>140</v>
      </c>
      <c r="I7" s="68"/>
    </row>
    <row r="8" spans="1:9" ht="18.75" customHeight="1" x14ac:dyDescent="0.15">
      <c r="A8" s="15"/>
      <c r="B8" s="14" t="s">
        <v>13</v>
      </c>
      <c r="C8" s="13"/>
      <c r="D8" s="66">
        <v>3</v>
      </c>
      <c r="E8" s="2">
        <f t="shared" si="0"/>
        <v>25936413</v>
      </c>
      <c r="F8" s="17">
        <v>25936413</v>
      </c>
      <c r="G8" s="4"/>
      <c r="H8" s="97" t="s">
        <v>140</v>
      </c>
      <c r="I8" s="68"/>
    </row>
    <row r="9" spans="1:9" ht="18.75" customHeight="1" x14ac:dyDescent="0.15">
      <c r="A9" s="15"/>
      <c r="B9" s="14" t="s">
        <v>16</v>
      </c>
      <c r="C9" s="13"/>
      <c r="D9" s="66">
        <v>4</v>
      </c>
      <c r="E9" s="2">
        <f t="shared" si="0"/>
        <v>19274</v>
      </c>
      <c r="F9" s="17">
        <v>19274</v>
      </c>
      <c r="G9" s="4"/>
      <c r="H9" s="97" t="s">
        <v>140</v>
      </c>
      <c r="I9" s="68"/>
    </row>
    <row r="10" spans="1:9" ht="18.75" customHeight="1" x14ac:dyDescent="0.15">
      <c r="A10" s="15"/>
      <c r="B10" s="14" t="s">
        <v>15</v>
      </c>
      <c r="C10" s="13"/>
      <c r="D10" s="66">
        <v>5</v>
      </c>
      <c r="E10" s="2">
        <f t="shared" ref="E10" si="1">SUM(F10:G10)</f>
        <v>945672</v>
      </c>
      <c r="F10" s="17">
        <v>945672</v>
      </c>
      <c r="G10" s="4"/>
      <c r="H10" s="97" t="s">
        <v>140</v>
      </c>
      <c r="I10" s="68"/>
    </row>
    <row r="11" spans="1:9" ht="18.75" customHeight="1" x14ac:dyDescent="0.15">
      <c r="A11" s="15"/>
      <c r="B11" s="14" t="s">
        <v>14</v>
      </c>
      <c r="C11" s="13"/>
      <c r="D11" s="66">
        <v>6</v>
      </c>
      <c r="E11" s="2">
        <f t="shared" si="0"/>
        <v>1857574</v>
      </c>
      <c r="F11" s="17">
        <v>1857574</v>
      </c>
      <c r="G11" s="4"/>
      <c r="H11" s="97" t="s">
        <v>140</v>
      </c>
      <c r="I11" s="68"/>
    </row>
    <row r="12" spans="1:9" ht="18.75" customHeight="1" x14ac:dyDescent="0.15">
      <c r="A12" s="15"/>
      <c r="B12" s="14" t="s">
        <v>134</v>
      </c>
      <c r="C12" s="7"/>
      <c r="D12" s="69">
        <v>7</v>
      </c>
      <c r="E12" s="43">
        <f>SUM(F12:G12)</f>
        <v>44154657</v>
      </c>
      <c r="F12" s="8"/>
      <c r="G12" s="44">
        <v>44154657</v>
      </c>
      <c r="H12" s="97" t="s">
        <v>140</v>
      </c>
      <c r="I12" s="68"/>
    </row>
    <row r="13" spans="1:9" ht="18.75" customHeight="1" x14ac:dyDescent="0.15">
      <c r="A13" s="15"/>
      <c r="B13" s="54"/>
      <c r="C13" s="13" t="s">
        <v>46</v>
      </c>
      <c r="D13" s="66" t="s">
        <v>0</v>
      </c>
      <c r="E13" s="2">
        <f>SUM(E6:E12)</f>
        <v>115686262</v>
      </c>
      <c r="F13" s="17">
        <f>SUM(F6:F12)</f>
        <v>71531605</v>
      </c>
      <c r="G13" s="4">
        <f>SUM(G6:G12)</f>
        <v>44154657</v>
      </c>
      <c r="H13" s="97" t="s">
        <v>140</v>
      </c>
      <c r="I13" s="68"/>
    </row>
    <row r="14" spans="1:9" ht="18.75" customHeight="1" x14ac:dyDescent="0.15">
      <c r="A14" s="15" t="s">
        <v>19</v>
      </c>
      <c r="B14" s="14"/>
      <c r="C14" s="13"/>
      <c r="D14" s="66"/>
      <c r="E14" s="2"/>
      <c r="F14" s="17"/>
      <c r="G14" s="4"/>
      <c r="H14" s="97" t="s">
        <v>140</v>
      </c>
      <c r="I14" s="68"/>
    </row>
    <row r="15" spans="1:9" ht="18.75" hidden="1" customHeight="1" x14ac:dyDescent="0.15">
      <c r="A15" s="15"/>
      <c r="B15" s="14" t="s">
        <v>127</v>
      </c>
      <c r="C15" s="13"/>
      <c r="D15" s="66">
        <v>9</v>
      </c>
      <c r="E15" s="2">
        <f t="shared" ref="E15:E20" si="2">SUM(F15:G15)</f>
        <v>0</v>
      </c>
      <c r="F15" s="17"/>
      <c r="G15" s="4"/>
      <c r="I15" s="68"/>
    </row>
    <row r="16" spans="1:9" ht="18.75" hidden="1" customHeight="1" x14ac:dyDescent="0.15">
      <c r="A16" s="15"/>
      <c r="B16" s="14" t="s">
        <v>43</v>
      </c>
      <c r="C16" s="13"/>
      <c r="D16" s="66">
        <v>10</v>
      </c>
      <c r="E16" s="2">
        <f t="shared" si="2"/>
        <v>0</v>
      </c>
      <c r="F16" s="17"/>
      <c r="G16" s="4"/>
      <c r="I16" s="68"/>
    </row>
    <row r="17" spans="1:9" ht="18.75" customHeight="1" x14ac:dyDescent="0.15">
      <c r="A17" s="15"/>
      <c r="B17" s="14" t="s">
        <v>139</v>
      </c>
      <c r="C17" s="13"/>
      <c r="D17" s="66">
        <v>10</v>
      </c>
      <c r="E17" s="2">
        <f t="shared" si="2"/>
        <v>4288032</v>
      </c>
      <c r="F17" s="17">
        <v>4288032</v>
      </c>
      <c r="G17" s="4"/>
      <c r="H17" s="97" t="s">
        <v>140</v>
      </c>
      <c r="I17" s="68"/>
    </row>
    <row r="18" spans="1:9" ht="18.75" customHeight="1" x14ac:dyDescent="0.15">
      <c r="A18" s="15"/>
      <c r="B18" s="6" t="s">
        <v>24</v>
      </c>
      <c r="C18" s="7"/>
      <c r="D18" s="69">
        <v>11</v>
      </c>
      <c r="E18" s="43">
        <f t="shared" si="2"/>
        <v>485367470</v>
      </c>
      <c r="F18" s="8">
        <v>422258141</v>
      </c>
      <c r="G18" s="44">
        <v>63109329</v>
      </c>
      <c r="H18" s="97" t="s">
        <v>140</v>
      </c>
      <c r="I18" s="68"/>
    </row>
    <row r="19" spans="1:9" ht="18.75" customHeight="1" x14ac:dyDescent="0.15">
      <c r="A19" s="15"/>
      <c r="B19" s="14"/>
      <c r="C19" s="13" t="s">
        <v>42</v>
      </c>
      <c r="D19" s="66" t="s">
        <v>1</v>
      </c>
      <c r="E19" s="45">
        <f t="shared" ref="E19:G19" si="3">SUM(E15:E18)</f>
        <v>489655502</v>
      </c>
      <c r="F19" s="3">
        <f>SUM(F15:F18)</f>
        <v>426546173</v>
      </c>
      <c r="G19" s="5">
        <f t="shared" si="3"/>
        <v>63109329</v>
      </c>
      <c r="H19" s="97" t="s">
        <v>140</v>
      </c>
      <c r="I19" s="68"/>
    </row>
    <row r="20" spans="1:9" ht="18.75" hidden="1" customHeight="1" x14ac:dyDescent="0.15">
      <c r="A20" s="15"/>
      <c r="B20" s="14" t="s">
        <v>128</v>
      </c>
      <c r="C20" s="13"/>
      <c r="D20" s="66" t="s">
        <v>130</v>
      </c>
      <c r="E20" s="2">
        <f t="shared" si="2"/>
        <v>0</v>
      </c>
      <c r="F20" s="17">
        <v>0</v>
      </c>
      <c r="G20" s="4">
        <v>0</v>
      </c>
      <c r="I20" s="68"/>
    </row>
    <row r="21" spans="1:9" ht="18.75" customHeight="1" x14ac:dyDescent="0.15">
      <c r="A21" s="15"/>
      <c r="B21" s="6" t="s">
        <v>31</v>
      </c>
      <c r="C21" s="7"/>
      <c r="D21" s="69" t="s">
        <v>131</v>
      </c>
      <c r="E21" s="43">
        <f>SUM(F21:G21)</f>
        <v>489655502</v>
      </c>
      <c r="F21" s="8">
        <f>F19-F20</f>
        <v>426546173</v>
      </c>
      <c r="G21" s="44">
        <f>G19-G20</f>
        <v>63109329</v>
      </c>
      <c r="H21" s="97" t="s">
        <v>140</v>
      </c>
      <c r="I21" s="68"/>
    </row>
    <row r="22" spans="1:9" ht="18.75" customHeight="1" x14ac:dyDescent="0.15">
      <c r="A22" s="15"/>
      <c r="B22" s="14"/>
      <c r="C22" s="13" t="s">
        <v>4</v>
      </c>
      <c r="D22" s="66" t="s">
        <v>132</v>
      </c>
      <c r="E22" s="2">
        <f>SUM(F22:G22)</f>
        <v>-373969240</v>
      </c>
      <c r="F22" s="17">
        <f>F13-F21</f>
        <v>-355014568</v>
      </c>
      <c r="G22" s="4">
        <f>G13-G21</f>
        <v>-18954672</v>
      </c>
      <c r="H22" s="97" t="s">
        <v>140</v>
      </c>
      <c r="I22" s="68"/>
    </row>
    <row r="23" spans="1:9" ht="18.75" customHeight="1" x14ac:dyDescent="0.15">
      <c r="A23" s="15" t="s">
        <v>44</v>
      </c>
      <c r="B23" s="14"/>
      <c r="C23" s="13"/>
      <c r="D23" s="66">
        <v>14</v>
      </c>
      <c r="E23" s="2">
        <f>SUM(F23:G23)</f>
        <v>62846457</v>
      </c>
      <c r="F23" s="17">
        <v>57807257</v>
      </c>
      <c r="G23" s="4">
        <v>5039200</v>
      </c>
      <c r="H23" s="97" t="s">
        <v>140</v>
      </c>
      <c r="I23" s="68"/>
    </row>
    <row r="24" spans="1:9" ht="18.75" customHeight="1" x14ac:dyDescent="0.15">
      <c r="A24" s="70"/>
      <c r="B24" s="57"/>
      <c r="C24" s="55" t="s">
        <v>45</v>
      </c>
      <c r="D24" s="56" t="s">
        <v>2</v>
      </c>
      <c r="E24" s="40">
        <f>E22-E23</f>
        <v>-436815697</v>
      </c>
      <c r="F24" s="41">
        <f>F22-F23</f>
        <v>-412821825</v>
      </c>
      <c r="G24" s="42">
        <f t="shared" ref="G24" si="4">G22-G23</f>
        <v>-23993872</v>
      </c>
      <c r="H24" s="97" t="s">
        <v>140</v>
      </c>
      <c r="I24" s="68"/>
    </row>
    <row r="25" spans="1:9" ht="18.75" customHeight="1" x14ac:dyDescent="0.15">
      <c r="A25" s="15" t="s">
        <v>18</v>
      </c>
      <c r="B25" s="14"/>
      <c r="C25" s="13"/>
      <c r="D25" s="66"/>
      <c r="E25" s="2"/>
      <c r="F25" s="17"/>
      <c r="G25" s="4"/>
      <c r="H25" s="97" t="s">
        <v>140</v>
      </c>
      <c r="I25" s="68"/>
    </row>
    <row r="26" spans="1:9" ht="18.75" customHeight="1" x14ac:dyDescent="0.15">
      <c r="A26" s="15"/>
      <c r="B26" s="14" t="s">
        <v>25</v>
      </c>
      <c r="C26" s="13"/>
      <c r="D26" s="66">
        <v>16</v>
      </c>
      <c r="E26" s="2">
        <f t="shared" ref="E26:E30" si="5">SUM(F26:G26)</f>
        <v>71412000</v>
      </c>
      <c r="F26" s="17">
        <v>71412000</v>
      </c>
      <c r="G26" s="4"/>
      <c r="H26" s="97" t="s">
        <v>140</v>
      </c>
      <c r="I26" s="68"/>
    </row>
    <row r="27" spans="1:9" ht="18.75" customHeight="1" x14ac:dyDescent="0.15">
      <c r="A27" s="15"/>
      <c r="B27" s="14" t="s">
        <v>5</v>
      </c>
      <c r="C27" s="13"/>
      <c r="D27" s="71">
        <v>17</v>
      </c>
      <c r="E27" s="2">
        <f t="shared" si="5"/>
        <v>65966790</v>
      </c>
      <c r="F27" s="17">
        <v>65966790</v>
      </c>
      <c r="G27" s="4"/>
      <c r="H27" s="97" t="s">
        <v>140</v>
      </c>
      <c r="I27" s="68"/>
    </row>
    <row r="28" spans="1:9" ht="18.75" customHeight="1" x14ac:dyDescent="0.15">
      <c r="A28" s="15"/>
      <c r="B28" s="14" t="s">
        <v>141</v>
      </c>
      <c r="C28" s="13"/>
      <c r="D28" s="66">
        <v>18</v>
      </c>
      <c r="E28" s="2">
        <f t="shared" si="5"/>
        <v>156926210</v>
      </c>
      <c r="F28" s="17">
        <v>156926210</v>
      </c>
      <c r="G28" s="4"/>
      <c r="H28" s="97" t="s">
        <v>140</v>
      </c>
      <c r="I28" s="68"/>
    </row>
    <row r="29" spans="1:9" ht="18.75" customHeight="1" x14ac:dyDescent="0.15">
      <c r="A29" s="15"/>
      <c r="B29" s="14" t="s">
        <v>142</v>
      </c>
      <c r="C29" s="13"/>
      <c r="D29" s="71">
        <v>19</v>
      </c>
      <c r="E29" s="2">
        <f>SUM(F29:G29)</f>
        <v>111625035</v>
      </c>
      <c r="F29" s="17">
        <v>111625035</v>
      </c>
      <c r="G29" s="4"/>
      <c r="H29" s="97" t="s">
        <v>140</v>
      </c>
      <c r="I29" s="68"/>
    </row>
    <row r="30" spans="1:9" ht="18.75" customHeight="1" x14ac:dyDescent="0.15">
      <c r="A30" s="15"/>
      <c r="B30" s="14" t="s">
        <v>27</v>
      </c>
      <c r="C30" s="13"/>
      <c r="D30" s="66">
        <v>20</v>
      </c>
      <c r="E30" s="2">
        <f t="shared" si="5"/>
        <v>1903</v>
      </c>
      <c r="F30" s="17">
        <v>1830</v>
      </c>
      <c r="G30" s="4">
        <v>73</v>
      </c>
      <c r="H30" s="97" t="s">
        <v>140</v>
      </c>
      <c r="I30" s="68"/>
    </row>
    <row r="31" spans="1:9" ht="18.75" customHeight="1" x14ac:dyDescent="0.15">
      <c r="A31" s="15"/>
      <c r="B31" s="14" t="s">
        <v>29</v>
      </c>
      <c r="C31" s="13"/>
      <c r="D31" s="71">
        <v>21</v>
      </c>
      <c r="E31" s="2">
        <f>SUM(F31:G31)</f>
        <v>11163172</v>
      </c>
      <c r="F31" s="17">
        <v>11163172</v>
      </c>
      <c r="G31" s="4"/>
      <c r="H31" s="97" t="s">
        <v>140</v>
      </c>
      <c r="I31" s="68"/>
    </row>
    <row r="32" spans="1:9" ht="18.75" customHeight="1" x14ac:dyDescent="0.15">
      <c r="A32" s="15"/>
      <c r="B32" s="14" t="s">
        <v>151</v>
      </c>
      <c r="C32" s="13"/>
      <c r="D32" s="66">
        <v>22</v>
      </c>
      <c r="E32" s="2">
        <f t="shared" ref="E32:E35" si="6">SUM(F32:G32)</f>
        <v>35363065</v>
      </c>
      <c r="F32" s="17">
        <v>33985885</v>
      </c>
      <c r="G32" s="4">
        <v>1377180</v>
      </c>
      <c r="H32" s="97" t="s">
        <v>140</v>
      </c>
      <c r="I32" s="68"/>
    </row>
    <row r="33" spans="1:9" ht="18.75" customHeight="1" x14ac:dyDescent="0.15">
      <c r="A33" s="15"/>
      <c r="B33" s="14" t="s">
        <v>52</v>
      </c>
      <c r="C33" s="13"/>
      <c r="D33" s="71">
        <v>23</v>
      </c>
      <c r="E33" s="2">
        <f t="shared" si="6"/>
        <v>20765764</v>
      </c>
      <c r="F33" s="17">
        <v>0</v>
      </c>
      <c r="G33" s="4">
        <v>20765764</v>
      </c>
      <c r="H33" s="97" t="s">
        <v>140</v>
      </c>
      <c r="I33" s="68"/>
    </row>
    <row r="34" spans="1:9" ht="18.75" hidden="1" customHeight="1" x14ac:dyDescent="0.15">
      <c r="A34" s="15"/>
      <c r="B34" s="14" t="s">
        <v>50</v>
      </c>
      <c r="C34" s="13"/>
      <c r="D34" s="66">
        <v>24</v>
      </c>
      <c r="E34" s="2">
        <f t="shared" si="6"/>
        <v>0</v>
      </c>
      <c r="F34" s="17"/>
      <c r="G34" s="4"/>
      <c r="I34" s="68" t="s">
        <v>150</v>
      </c>
    </row>
    <row r="35" spans="1:9" ht="18.75" hidden="1" customHeight="1" x14ac:dyDescent="0.15">
      <c r="A35" s="15"/>
      <c r="B35" s="14" t="s">
        <v>28</v>
      </c>
      <c r="C35" s="13"/>
      <c r="D35" s="71">
        <v>25</v>
      </c>
      <c r="E35" s="2">
        <f t="shared" si="6"/>
        <v>0</v>
      </c>
      <c r="F35" s="17"/>
      <c r="G35" s="4"/>
      <c r="I35" s="68" t="s">
        <v>150</v>
      </c>
    </row>
    <row r="36" spans="1:9" ht="18.75" hidden="1" customHeight="1" x14ac:dyDescent="0.15">
      <c r="A36" s="15"/>
      <c r="B36" s="6" t="s">
        <v>53</v>
      </c>
      <c r="C36" s="7"/>
      <c r="D36" s="72">
        <v>26</v>
      </c>
      <c r="E36" s="43">
        <f>SUM(F36:G36)</f>
        <v>0</v>
      </c>
      <c r="F36" s="8"/>
      <c r="G36" s="44"/>
      <c r="I36" s="68" t="s">
        <v>150</v>
      </c>
    </row>
    <row r="37" spans="1:9" ht="18.75" customHeight="1" x14ac:dyDescent="0.15">
      <c r="A37" s="15"/>
      <c r="B37" s="54"/>
      <c r="C37" s="101" t="s">
        <v>30</v>
      </c>
      <c r="D37" s="102" t="s">
        <v>136</v>
      </c>
      <c r="E37" s="103">
        <f>SUM(E26:E36)</f>
        <v>473223939</v>
      </c>
      <c r="F37" s="104">
        <f>SUM(F26:F36)</f>
        <v>451080922</v>
      </c>
      <c r="G37" s="105">
        <f>SUM(G26:G36)</f>
        <v>22143017</v>
      </c>
      <c r="H37" s="97" t="s">
        <v>140</v>
      </c>
      <c r="I37" s="68"/>
    </row>
    <row r="38" spans="1:9" ht="18.75" customHeight="1" x14ac:dyDescent="0.15">
      <c r="A38" s="15" t="s">
        <v>21</v>
      </c>
      <c r="B38" s="14"/>
      <c r="C38" s="13"/>
      <c r="D38" s="66"/>
      <c r="E38" s="46"/>
      <c r="F38" s="3"/>
      <c r="G38" s="5"/>
      <c r="H38" s="97" t="s">
        <v>140</v>
      </c>
      <c r="I38" s="68"/>
    </row>
    <row r="39" spans="1:9" ht="18.75" customHeight="1" x14ac:dyDescent="0.15">
      <c r="A39" s="15"/>
      <c r="B39" s="14" t="s">
        <v>32</v>
      </c>
      <c r="C39" s="13"/>
      <c r="D39" s="66">
        <v>28</v>
      </c>
      <c r="E39" s="46">
        <f t="shared" ref="E39:E40" si="7">SUM(F39:G39)</f>
        <v>574836</v>
      </c>
      <c r="F39" s="17">
        <v>122313</v>
      </c>
      <c r="G39" s="5">
        <v>452523</v>
      </c>
      <c r="H39" s="97" t="s">
        <v>140</v>
      </c>
      <c r="I39" s="68"/>
    </row>
    <row r="40" spans="1:9" ht="18.75" customHeight="1" x14ac:dyDescent="0.15">
      <c r="A40" s="15"/>
      <c r="B40" s="6" t="s">
        <v>135</v>
      </c>
      <c r="C40" s="7"/>
      <c r="D40" s="69">
        <v>29</v>
      </c>
      <c r="E40" s="9">
        <f t="shared" si="7"/>
        <v>15812</v>
      </c>
      <c r="F40" s="10">
        <v>15812</v>
      </c>
      <c r="G40" s="11"/>
      <c r="H40" s="97" t="s">
        <v>140</v>
      </c>
      <c r="I40" s="68"/>
    </row>
    <row r="41" spans="1:9" ht="18.75" customHeight="1" x14ac:dyDescent="0.15">
      <c r="A41" s="15"/>
      <c r="B41" s="14"/>
      <c r="C41" s="13" t="s">
        <v>154</v>
      </c>
      <c r="D41" s="66" t="s">
        <v>138</v>
      </c>
      <c r="E41" s="46">
        <f>SUM(E39:E40)</f>
        <v>590648</v>
      </c>
      <c r="F41" s="3">
        <f t="shared" ref="F41:G41" si="8">SUM(F39:F40)</f>
        <v>138125</v>
      </c>
      <c r="G41" s="5">
        <f t="shared" si="8"/>
        <v>452523</v>
      </c>
      <c r="H41" s="97" t="s">
        <v>140</v>
      </c>
      <c r="I41" s="68"/>
    </row>
    <row r="42" spans="1:9" ht="18.75" customHeight="1" x14ac:dyDescent="0.15">
      <c r="A42" s="70"/>
      <c r="B42" s="57"/>
      <c r="C42" s="55" t="s">
        <v>47</v>
      </c>
      <c r="D42" s="56" t="s">
        <v>137</v>
      </c>
      <c r="E42" s="47">
        <f>E24+E37-E41</f>
        <v>35817594</v>
      </c>
      <c r="F42" s="48">
        <f>F24+F37-F41</f>
        <v>38120972</v>
      </c>
      <c r="G42" s="49">
        <f>G24+G37-G41</f>
        <v>-2303378</v>
      </c>
      <c r="H42" s="97" t="s">
        <v>140</v>
      </c>
      <c r="I42" s="68"/>
    </row>
    <row r="43" spans="1:9" ht="18.75" customHeight="1" x14ac:dyDescent="0.15">
      <c r="A43" s="15" t="s">
        <v>22</v>
      </c>
      <c r="B43" s="14"/>
      <c r="C43" s="13"/>
      <c r="D43" s="66"/>
      <c r="E43" s="46"/>
      <c r="F43" s="3"/>
      <c r="G43" s="5"/>
      <c r="H43" s="97" t="s">
        <v>140</v>
      </c>
      <c r="I43" s="68"/>
    </row>
    <row r="44" spans="1:9" ht="18.75" customHeight="1" x14ac:dyDescent="0.15">
      <c r="A44" s="15"/>
      <c r="B44" s="14" t="s">
        <v>33</v>
      </c>
      <c r="C44" s="13"/>
      <c r="D44" s="66">
        <v>32</v>
      </c>
      <c r="E44" s="46">
        <f>SUM(F44:G44)</f>
        <v>12331290</v>
      </c>
      <c r="F44" s="17">
        <v>8437950</v>
      </c>
      <c r="G44" s="5">
        <v>3893340</v>
      </c>
      <c r="H44" s="97" t="s">
        <v>140</v>
      </c>
      <c r="I44" s="68"/>
    </row>
    <row r="45" spans="1:9" ht="18.75" hidden="1" customHeight="1" x14ac:dyDescent="0.15">
      <c r="A45" s="15"/>
      <c r="B45" s="14" t="s">
        <v>34</v>
      </c>
      <c r="C45" s="13"/>
      <c r="D45" s="66">
        <v>33</v>
      </c>
      <c r="E45" s="46">
        <f t="shared" ref="E45:E46" si="9">SUM(F45:G45)</f>
        <v>0</v>
      </c>
      <c r="F45" s="3"/>
      <c r="G45" s="5"/>
      <c r="I45" s="68" t="s">
        <v>150</v>
      </c>
    </row>
    <row r="46" spans="1:9" ht="18.75" customHeight="1" x14ac:dyDescent="0.15">
      <c r="A46" s="15"/>
      <c r="B46" s="6" t="s">
        <v>35</v>
      </c>
      <c r="C46" s="7"/>
      <c r="D46" s="69">
        <v>34</v>
      </c>
      <c r="E46" s="9">
        <f t="shared" si="9"/>
        <v>1441831</v>
      </c>
      <c r="F46" s="10">
        <v>1441831</v>
      </c>
      <c r="G46" s="11"/>
      <c r="H46" s="97" t="s">
        <v>140</v>
      </c>
      <c r="I46" s="68"/>
    </row>
    <row r="47" spans="1:9" ht="18.75" customHeight="1" x14ac:dyDescent="0.15">
      <c r="A47" s="15"/>
      <c r="B47" s="14"/>
      <c r="C47" s="13" t="s">
        <v>7</v>
      </c>
      <c r="D47" s="66" t="s">
        <v>57</v>
      </c>
      <c r="E47" s="46">
        <f t="shared" ref="E47:G47" si="10">SUM(E44:E46)</f>
        <v>13773121</v>
      </c>
      <c r="F47" s="3">
        <f t="shared" si="10"/>
        <v>9879781</v>
      </c>
      <c r="G47" s="5">
        <f t="shared" si="10"/>
        <v>3893340</v>
      </c>
      <c r="H47" s="97" t="s">
        <v>140</v>
      </c>
      <c r="I47" s="68"/>
    </row>
    <row r="48" spans="1:9" ht="18.75" customHeight="1" x14ac:dyDescent="0.15">
      <c r="A48" s="15" t="s">
        <v>23</v>
      </c>
      <c r="B48" s="14"/>
      <c r="C48" s="13"/>
      <c r="D48" s="66"/>
      <c r="E48" s="46"/>
      <c r="F48" s="3"/>
      <c r="G48" s="5"/>
      <c r="H48" s="97" t="s">
        <v>140</v>
      </c>
      <c r="I48" s="68"/>
    </row>
    <row r="49" spans="1:9" ht="18.75" customHeight="1" x14ac:dyDescent="0.15">
      <c r="A49" s="73"/>
      <c r="B49" s="74" t="s">
        <v>8</v>
      </c>
      <c r="C49" s="75"/>
      <c r="D49" s="66">
        <v>36</v>
      </c>
      <c r="E49" s="46">
        <f>SUM(F49:G49)</f>
        <v>30000000</v>
      </c>
      <c r="F49" s="3">
        <v>30000000</v>
      </c>
      <c r="G49" s="5"/>
      <c r="H49" s="97" t="s">
        <v>140</v>
      </c>
      <c r="I49" s="68"/>
    </row>
    <row r="50" spans="1:9" ht="18.75" customHeight="1" x14ac:dyDescent="0.15">
      <c r="A50" s="15"/>
      <c r="B50" s="14" t="s">
        <v>36</v>
      </c>
      <c r="C50" s="13"/>
      <c r="D50" s="76">
        <v>37</v>
      </c>
      <c r="E50" s="46">
        <f t="shared" ref="E50:E52" si="11">SUM(F50:G50)</f>
        <v>7074054</v>
      </c>
      <c r="F50" s="3">
        <v>7074054</v>
      </c>
      <c r="G50" s="5"/>
      <c r="H50" s="97" t="s">
        <v>140</v>
      </c>
      <c r="I50" s="68"/>
    </row>
    <row r="51" spans="1:9" ht="18.75" hidden="1" customHeight="1" x14ac:dyDescent="0.15">
      <c r="A51" s="15"/>
      <c r="B51" s="14" t="s">
        <v>37</v>
      </c>
      <c r="C51" s="13"/>
      <c r="D51" s="76">
        <v>38</v>
      </c>
      <c r="E51" s="46">
        <f t="shared" si="11"/>
        <v>0</v>
      </c>
      <c r="F51" s="3"/>
      <c r="G51" s="5"/>
      <c r="I51" s="68" t="s">
        <v>150</v>
      </c>
    </row>
    <row r="52" spans="1:9" ht="18.75" hidden="1" customHeight="1" x14ac:dyDescent="0.15">
      <c r="A52" s="15"/>
      <c r="B52" s="14" t="s">
        <v>38</v>
      </c>
      <c r="C52" s="13"/>
      <c r="D52" s="76">
        <v>39</v>
      </c>
      <c r="E52" s="46">
        <f t="shared" si="11"/>
        <v>0</v>
      </c>
      <c r="F52" s="3"/>
      <c r="G52" s="5"/>
      <c r="I52" s="68" t="s">
        <v>150</v>
      </c>
    </row>
    <row r="53" spans="1:9" ht="18.75" hidden="1" customHeight="1" x14ac:dyDescent="0.15">
      <c r="A53" s="15"/>
      <c r="B53" s="14" t="s">
        <v>58</v>
      </c>
      <c r="C53" s="13"/>
      <c r="D53" s="76">
        <v>40</v>
      </c>
      <c r="E53" s="46">
        <f t="shared" ref="E53" si="12">SUM(F53:G53)</f>
        <v>0</v>
      </c>
      <c r="F53" s="3"/>
      <c r="G53" s="5"/>
      <c r="I53" s="68" t="s">
        <v>150</v>
      </c>
    </row>
    <row r="54" spans="1:9" ht="18.75" customHeight="1" x14ac:dyDescent="0.15">
      <c r="A54" s="15"/>
      <c r="B54" s="6" t="s">
        <v>39</v>
      </c>
      <c r="C54" s="7"/>
      <c r="D54" s="77">
        <v>41</v>
      </c>
      <c r="E54" s="9">
        <f>SUM(F54:G54)</f>
        <v>3472500</v>
      </c>
      <c r="F54" s="10">
        <v>3472500</v>
      </c>
      <c r="G54" s="11"/>
      <c r="H54" s="97" t="s">
        <v>140</v>
      </c>
      <c r="I54" s="68"/>
    </row>
    <row r="55" spans="1:9" ht="18.75" customHeight="1" x14ac:dyDescent="0.15">
      <c r="A55" s="15"/>
      <c r="B55" s="14"/>
      <c r="C55" s="13" t="s">
        <v>40</v>
      </c>
      <c r="D55" s="66" t="s">
        <v>59</v>
      </c>
      <c r="E55" s="46">
        <f t="shared" ref="E55:G55" si="13">SUM(E49:E54)</f>
        <v>40546554</v>
      </c>
      <c r="F55" s="3">
        <f t="shared" si="13"/>
        <v>40546554</v>
      </c>
      <c r="G55" s="5">
        <f t="shared" si="13"/>
        <v>0</v>
      </c>
      <c r="H55" s="97" t="s">
        <v>140</v>
      </c>
      <c r="I55" s="68"/>
    </row>
    <row r="56" spans="1:9" ht="18.75" customHeight="1" x14ac:dyDescent="0.15">
      <c r="A56" s="78"/>
      <c r="B56" s="79"/>
      <c r="C56" s="80" t="s">
        <v>9</v>
      </c>
      <c r="D56" s="81" t="s">
        <v>60</v>
      </c>
      <c r="E56" s="82">
        <f t="shared" ref="E56:G56" si="14">E42+E47-E55</f>
        <v>9044161</v>
      </c>
      <c r="F56" s="83">
        <f t="shared" si="14"/>
        <v>7454199</v>
      </c>
      <c r="G56" s="84">
        <f t="shared" si="14"/>
        <v>1589962</v>
      </c>
      <c r="H56" s="97" t="s">
        <v>140</v>
      </c>
      <c r="I56" s="68"/>
    </row>
    <row r="57" spans="1:9" ht="18.75" customHeight="1" x14ac:dyDescent="0.15">
      <c r="A57" s="15"/>
      <c r="B57" s="14"/>
      <c r="C57" s="13" t="s">
        <v>10</v>
      </c>
      <c r="D57" s="66">
        <v>44</v>
      </c>
      <c r="E57" s="46">
        <f>SUM(F57:G57)</f>
        <v>2233400</v>
      </c>
      <c r="F57" s="17">
        <v>1840800</v>
      </c>
      <c r="G57" s="5">
        <v>392600</v>
      </c>
      <c r="H57" s="97" t="s">
        <v>140</v>
      </c>
      <c r="I57" s="68"/>
    </row>
    <row r="58" spans="1:9" ht="18.75" customHeight="1" x14ac:dyDescent="0.15">
      <c r="A58" s="85"/>
      <c r="B58" s="86"/>
      <c r="C58" s="87" t="s">
        <v>41</v>
      </c>
      <c r="D58" s="88" t="s">
        <v>61</v>
      </c>
      <c r="E58" s="89">
        <f t="shared" ref="E58:G58" si="15">E56-E57</f>
        <v>6810761</v>
      </c>
      <c r="F58" s="90">
        <f t="shared" si="15"/>
        <v>5613399</v>
      </c>
      <c r="G58" s="91">
        <f t="shared" si="15"/>
        <v>1197362</v>
      </c>
      <c r="H58" s="97" t="s">
        <v>140</v>
      </c>
      <c r="I58" s="68"/>
    </row>
    <row r="59" spans="1:9" ht="18.75" customHeight="1" x14ac:dyDescent="0.15">
      <c r="A59" s="92"/>
      <c r="B59" s="92"/>
      <c r="C59" s="92"/>
      <c r="D59" s="93"/>
      <c r="F59" s="94"/>
    </row>
  </sheetData>
  <autoFilter ref="A4:I58" xr:uid="{BB150F87-021A-4093-B307-70DFCA7762DF}">
    <filterColumn colId="0" showButton="0"/>
    <filterColumn colId="1" showButton="0"/>
    <filterColumn colId="7">
      <customFilters>
        <customFilter operator="notEqual" val=" "/>
      </customFilters>
    </filterColumn>
  </autoFilter>
  <mergeCells count="4">
    <mergeCell ref="A3:C4"/>
    <mergeCell ref="D3:D4"/>
    <mergeCell ref="E3:G3"/>
    <mergeCell ref="F2:G2"/>
  </mergeCells>
  <phoneticPr fontId="1"/>
  <printOptions horizontalCentered="1"/>
  <pageMargins left="0.39370078740157483" right="0.78740157480314965" top="0.39370078740157483" bottom="0.35433070866141736" header="0.31496062992125984" footer="0"/>
  <pageSetup paperSize="9" scale="93" firstPageNumber="20" orientation="portrait" useFirstPageNumber="1" r:id="rId1"/>
  <headerFooter>
    <oddFooter>&amp;C&amp;"HGP明朝E,標準"&amp;12&amp;P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8"/>
  <sheetViews>
    <sheetView workbookViewId="0">
      <selection activeCell="K19" sqref="K19"/>
    </sheetView>
  </sheetViews>
  <sheetFormatPr defaultRowHeight="19.5" customHeight="1" x14ac:dyDescent="0.15"/>
  <cols>
    <col min="1" max="1" width="2.625" style="22" customWidth="1"/>
    <col min="2" max="2" width="19.25" style="22" bestFit="1" customWidth="1"/>
    <col min="3" max="3" width="8.25" style="22" customWidth="1"/>
    <col min="4" max="6" width="16.5" style="22" customWidth="1"/>
    <col min="7" max="16384" width="9" style="22"/>
  </cols>
  <sheetData>
    <row r="1" spans="1:6" ht="19.5" customHeight="1" x14ac:dyDescent="0.15">
      <c r="A1" s="22" t="s">
        <v>85</v>
      </c>
      <c r="F1" s="23"/>
    </row>
    <row r="2" spans="1:6" ht="29.25" customHeight="1" x14ac:dyDescent="0.15">
      <c r="A2" s="24" t="s">
        <v>123</v>
      </c>
      <c r="E2" s="114" t="s">
        <v>133</v>
      </c>
      <c r="F2" s="114"/>
    </row>
    <row r="3" spans="1:6" ht="19.5" customHeight="1" x14ac:dyDescent="0.15">
      <c r="A3" s="106" t="s">
        <v>54</v>
      </c>
      <c r="B3" s="107"/>
      <c r="C3" s="108"/>
      <c r="D3" s="106" t="s">
        <v>144</v>
      </c>
      <c r="E3" s="107"/>
      <c r="F3" s="108"/>
    </row>
    <row r="4" spans="1:6" ht="19.5" customHeight="1" x14ac:dyDescent="0.15">
      <c r="A4" s="109"/>
      <c r="B4" s="110"/>
      <c r="C4" s="111"/>
      <c r="D4" s="51"/>
      <c r="E4" s="52" t="s">
        <v>152</v>
      </c>
      <c r="F4" s="53" t="s">
        <v>153</v>
      </c>
    </row>
    <row r="5" spans="1:6" ht="19.5" customHeight="1" x14ac:dyDescent="0.15">
      <c r="A5" s="25"/>
      <c r="B5" s="26" t="s">
        <v>62</v>
      </c>
      <c r="C5" s="27"/>
      <c r="D5" s="12">
        <f t="shared" ref="D5:D7" si="0">SUM(E5:F5)</f>
        <v>4720000</v>
      </c>
      <c r="E5" s="17">
        <v>4720000</v>
      </c>
      <c r="F5" s="4"/>
    </row>
    <row r="6" spans="1:6" ht="19.5" customHeight="1" x14ac:dyDescent="0.15">
      <c r="A6" s="25"/>
      <c r="B6" s="26" t="s">
        <v>63</v>
      </c>
      <c r="C6" s="27"/>
      <c r="D6" s="12">
        <f t="shared" si="0"/>
        <v>22867416</v>
      </c>
      <c r="E6" s="17">
        <v>22867416</v>
      </c>
      <c r="F6" s="4"/>
    </row>
    <row r="7" spans="1:6" ht="19.5" customHeight="1" x14ac:dyDescent="0.15">
      <c r="A7" s="25"/>
      <c r="B7" s="26" t="s">
        <v>64</v>
      </c>
      <c r="C7" s="27"/>
      <c r="D7" s="12">
        <f t="shared" si="0"/>
        <v>4700415</v>
      </c>
      <c r="E7" s="17">
        <v>4700415</v>
      </c>
      <c r="F7" s="4"/>
    </row>
    <row r="8" spans="1:6" ht="19.5" customHeight="1" x14ac:dyDescent="0.15">
      <c r="A8" s="25"/>
      <c r="B8" s="26" t="s">
        <v>65</v>
      </c>
      <c r="C8" s="27"/>
      <c r="D8" s="12">
        <f t="shared" ref="D8:D28" si="1">SUM(E8:F8)</f>
        <v>2478814</v>
      </c>
      <c r="E8" s="17">
        <v>2432652</v>
      </c>
      <c r="F8" s="4">
        <v>46162</v>
      </c>
    </row>
    <row r="9" spans="1:6" ht="19.5" customHeight="1" x14ac:dyDescent="0.15">
      <c r="A9" s="25"/>
      <c r="B9" s="26" t="s">
        <v>66</v>
      </c>
      <c r="C9" s="27"/>
      <c r="D9" s="12">
        <f t="shared" si="1"/>
        <v>3047927</v>
      </c>
      <c r="E9" s="17">
        <v>2780465</v>
      </c>
      <c r="F9" s="4">
        <v>267462</v>
      </c>
    </row>
    <row r="10" spans="1:6" ht="19.5" customHeight="1" x14ac:dyDescent="0.15">
      <c r="A10" s="25"/>
      <c r="B10" s="26" t="s">
        <v>67</v>
      </c>
      <c r="C10" s="27"/>
      <c r="D10" s="12">
        <f t="shared" si="1"/>
        <v>588828</v>
      </c>
      <c r="E10" s="17">
        <v>588828</v>
      </c>
      <c r="F10" s="4"/>
    </row>
    <row r="11" spans="1:6" ht="19.5" customHeight="1" x14ac:dyDescent="0.15">
      <c r="A11" s="25"/>
      <c r="B11" s="26" t="s">
        <v>68</v>
      </c>
      <c r="C11" s="27"/>
      <c r="D11" s="12">
        <f t="shared" si="1"/>
        <v>2390350</v>
      </c>
      <c r="E11" s="17">
        <v>1948670</v>
      </c>
      <c r="F11" s="4">
        <v>441680</v>
      </c>
    </row>
    <row r="12" spans="1:6" ht="19.5" customHeight="1" x14ac:dyDescent="0.15">
      <c r="A12" s="25"/>
      <c r="B12" s="26" t="s">
        <v>69</v>
      </c>
      <c r="C12" s="27"/>
      <c r="D12" s="12">
        <f t="shared" si="1"/>
        <v>1775947</v>
      </c>
      <c r="E12" s="17">
        <v>1485987</v>
      </c>
      <c r="F12" s="4">
        <v>289960</v>
      </c>
    </row>
    <row r="13" spans="1:6" ht="19.5" customHeight="1" x14ac:dyDescent="0.15">
      <c r="A13" s="25"/>
      <c r="B13" s="26" t="s">
        <v>70</v>
      </c>
      <c r="C13" s="27"/>
      <c r="D13" s="12">
        <f t="shared" si="1"/>
        <v>373945</v>
      </c>
      <c r="E13" s="17">
        <v>307780</v>
      </c>
      <c r="F13" s="4">
        <v>66165</v>
      </c>
    </row>
    <row r="14" spans="1:6" ht="19.5" customHeight="1" x14ac:dyDescent="0.15">
      <c r="A14" s="25"/>
      <c r="B14" s="26" t="s">
        <v>71</v>
      </c>
      <c r="C14" s="27"/>
      <c r="D14" s="12">
        <f t="shared" si="1"/>
        <v>455188</v>
      </c>
      <c r="E14" s="17">
        <v>418774</v>
      </c>
      <c r="F14" s="4">
        <v>36414</v>
      </c>
    </row>
    <row r="15" spans="1:6" ht="19.5" customHeight="1" x14ac:dyDescent="0.15">
      <c r="A15" s="25"/>
      <c r="B15" s="26" t="s">
        <v>72</v>
      </c>
      <c r="C15" s="27"/>
      <c r="D15" s="12">
        <f t="shared" si="1"/>
        <v>889756</v>
      </c>
      <c r="E15" s="17">
        <v>535515</v>
      </c>
      <c r="F15" s="4">
        <v>354241</v>
      </c>
    </row>
    <row r="16" spans="1:6" ht="19.5" customHeight="1" x14ac:dyDescent="0.15">
      <c r="A16" s="25"/>
      <c r="B16" s="26" t="s">
        <v>73</v>
      </c>
      <c r="C16" s="27"/>
      <c r="D16" s="12">
        <f t="shared" si="1"/>
        <v>655300</v>
      </c>
      <c r="E16" s="17">
        <v>655300</v>
      </c>
      <c r="F16" s="4"/>
    </row>
    <row r="17" spans="1:6" ht="19.5" customHeight="1" x14ac:dyDescent="0.15">
      <c r="A17" s="25"/>
      <c r="B17" s="26" t="s">
        <v>74</v>
      </c>
      <c r="C17" s="27"/>
      <c r="D17" s="12">
        <f t="shared" si="1"/>
        <v>3103701</v>
      </c>
      <c r="E17" s="17">
        <v>1526516</v>
      </c>
      <c r="F17" s="4">
        <v>1577185</v>
      </c>
    </row>
    <row r="18" spans="1:6" ht="19.5" customHeight="1" x14ac:dyDescent="0.15">
      <c r="A18" s="25"/>
      <c r="B18" s="26" t="s">
        <v>75</v>
      </c>
      <c r="C18" s="27"/>
      <c r="D18" s="12">
        <f t="shared" si="1"/>
        <v>219104</v>
      </c>
      <c r="E18" s="17">
        <v>133884</v>
      </c>
      <c r="F18" s="4">
        <v>85220</v>
      </c>
    </row>
    <row r="19" spans="1:6" ht="19.5" customHeight="1" x14ac:dyDescent="0.15">
      <c r="A19" s="25"/>
      <c r="B19" s="26" t="s">
        <v>76</v>
      </c>
      <c r="C19" s="27"/>
      <c r="D19" s="12">
        <f t="shared" si="1"/>
        <v>2743760</v>
      </c>
      <c r="E19" s="17">
        <v>2003711</v>
      </c>
      <c r="F19" s="4">
        <v>740049</v>
      </c>
    </row>
    <row r="20" spans="1:6" ht="19.5" customHeight="1" x14ac:dyDescent="0.15">
      <c r="A20" s="25"/>
      <c r="B20" s="26" t="s">
        <v>77</v>
      </c>
      <c r="C20" s="27"/>
      <c r="D20" s="12">
        <f t="shared" si="1"/>
        <v>923616</v>
      </c>
      <c r="E20" s="17">
        <v>813249</v>
      </c>
      <c r="F20" s="4">
        <v>110367</v>
      </c>
    </row>
    <row r="21" spans="1:6" ht="19.5" customHeight="1" x14ac:dyDescent="0.15">
      <c r="A21" s="25"/>
      <c r="B21" s="26" t="s">
        <v>78</v>
      </c>
      <c r="C21" s="27"/>
      <c r="D21" s="12">
        <f t="shared" si="1"/>
        <v>56000</v>
      </c>
      <c r="E21" s="17">
        <v>56000</v>
      </c>
      <c r="F21" s="4"/>
    </row>
    <row r="22" spans="1:6" ht="19.5" customHeight="1" x14ac:dyDescent="0.15">
      <c r="A22" s="25"/>
      <c r="B22" s="26" t="s">
        <v>79</v>
      </c>
      <c r="C22" s="27"/>
      <c r="D22" s="12">
        <f t="shared" si="1"/>
        <v>951245</v>
      </c>
      <c r="E22" s="17">
        <v>951245</v>
      </c>
      <c r="F22" s="4"/>
    </row>
    <row r="23" spans="1:6" ht="19.5" customHeight="1" x14ac:dyDescent="0.15">
      <c r="A23" s="25"/>
      <c r="B23" s="26" t="s">
        <v>80</v>
      </c>
      <c r="C23" s="27"/>
      <c r="D23" s="12">
        <f t="shared" si="1"/>
        <v>1252563</v>
      </c>
      <c r="E23" s="17">
        <v>1252563</v>
      </c>
      <c r="F23" s="4"/>
    </row>
    <row r="24" spans="1:6" ht="19.5" customHeight="1" x14ac:dyDescent="0.15">
      <c r="A24" s="25"/>
      <c r="B24" s="26" t="s">
        <v>81</v>
      </c>
      <c r="C24" s="27"/>
      <c r="D24" s="12">
        <f t="shared" si="1"/>
        <v>155343</v>
      </c>
      <c r="E24" s="17">
        <v>66200</v>
      </c>
      <c r="F24" s="4">
        <v>89143</v>
      </c>
    </row>
    <row r="25" spans="1:6" ht="19.5" customHeight="1" x14ac:dyDescent="0.15">
      <c r="A25" s="25"/>
      <c r="B25" s="26" t="s">
        <v>82</v>
      </c>
      <c r="C25" s="27"/>
      <c r="D25" s="12">
        <f t="shared" si="1"/>
        <v>3783409</v>
      </c>
      <c r="E25" s="17">
        <v>2959567</v>
      </c>
      <c r="F25" s="4">
        <v>823842</v>
      </c>
    </row>
    <row r="26" spans="1:6" ht="19.5" customHeight="1" x14ac:dyDescent="0.15">
      <c r="A26" s="25"/>
      <c r="B26" s="26" t="s">
        <v>83</v>
      </c>
      <c r="C26" s="27"/>
      <c r="D26" s="12">
        <f t="shared" si="1"/>
        <v>2709830</v>
      </c>
      <c r="E26" s="17">
        <v>2598520</v>
      </c>
      <c r="F26" s="4">
        <v>111310</v>
      </c>
    </row>
    <row r="27" spans="1:6" ht="19.5" customHeight="1" x14ac:dyDescent="0.15">
      <c r="A27" s="25"/>
      <c r="B27" s="26" t="s">
        <v>84</v>
      </c>
      <c r="C27" s="27"/>
      <c r="D27" s="12">
        <f t="shared" si="1"/>
        <v>2004000</v>
      </c>
      <c r="E27" s="17">
        <v>2004000</v>
      </c>
      <c r="F27" s="4"/>
    </row>
    <row r="28" spans="1:6" ht="19.5" customHeight="1" x14ac:dyDescent="0.15">
      <c r="A28" s="115" t="s">
        <v>122</v>
      </c>
      <c r="B28" s="116"/>
      <c r="C28" s="117"/>
      <c r="D28" s="18">
        <f t="shared" si="1"/>
        <v>62846457</v>
      </c>
      <c r="E28" s="19">
        <f>SUM(E5:E27)</f>
        <v>57807257</v>
      </c>
      <c r="F28" s="20">
        <f>SUM(F5:F27)</f>
        <v>5039200</v>
      </c>
    </row>
  </sheetData>
  <mergeCells count="4">
    <mergeCell ref="A28:C28"/>
    <mergeCell ref="E2:F2"/>
    <mergeCell ref="A3:C4"/>
    <mergeCell ref="D3:F3"/>
  </mergeCells>
  <phoneticPr fontId="1"/>
  <printOptions horizontalCentered="1"/>
  <pageMargins left="0.78740157480314965" right="0.39370078740157483" top="0.78740157480314965" bottom="0.35433070866141736" header="0.31496062992125984" footer="0"/>
  <pageSetup paperSize="9" firstPageNumber="21" orientation="portrait" useFirstPageNumber="1" r:id="rId1"/>
  <headerFooter>
    <oddFooter>&amp;C&amp;"HGP明朝E,標準"&amp;12&amp;P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2"/>
  <sheetViews>
    <sheetView tabSelected="1" workbookViewId="0">
      <selection activeCell="I13" sqref="I13"/>
    </sheetView>
  </sheetViews>
  <sheetFormatPr defaultRowHeight="18.75" customHeight="1" x14ac:dyDescent="0.15"/>
  <cols>
    <col min="1" max="1" width="5.25" style="22" customWidth="1"/>
    <col min="2" max="2" width="9" style="22" customWidth="1"/>
    <col min="3" max="3" width="17.25" style="22" bestFit="1" customWidth="1"/>
    <col min="4" max="5" width="17.875" style="22" customWidth="1"/>
    <col min="6" max="6" width="16.5" style="22" customWidth="1"/>
    <col min="7" max="7" width="12.75" style="22" bestFit="1" customWidth="1"/>
    <col min="8" max="8" width="13.875" style="99" bestFit="1" customWidth="1"/>
    <col min="9" max="9" width="14.5" style="100" customWidth="1"/>
    <col min="10" max="16384" width="9" style="22"/>
  </cols>
  <sheetData>
    <row r="1" spans="1:7" ht="18.75" customHeight="1" x14ac:dyDescent="0.15">
      <c r="A1" s="22" t="s">
        <v>85</v>
      </c>
      <c r="F1" s="30"/>
    </row>
    <row r="2" spans="1:7" ht="29.25" customHeight="1" x14ac:dyDescent="0.15">
      <c r="A2" s="24" t="s">
        <v>126</v>
      </c>
      <c r="E2" s="114" t="s">
        <v>133</v>
      </c>
      <c r="F2" s="114"/>
    </row>
    <row r="3" spans="1:7" ht="18.75" customHeight="1" x14ac:dyDescent="0.15">
      <c r="A3" s="106" t="s">
        <v>54</v>
      </c>
      <c r="B3" s="107"/>
      <c r="C3" s="108"/>
      <c r="D3" s="106" t="s">
        <v>144</v>
      </c>
      <c r="E3" s="107"/>
      <c r="F3" s="108"/>
    </row>
    <row r="4" spans="1:7" ht="18.75" customHeight="1" x14ac:dyDescent="0.15">
      <c r="A4" s="109"/>
      <c r="B4" s="110"/>
      <c r="C4" s="111"/>
      <c r="D4" s="51"/>
      <c r="E4" s="52" t="s">
        <v>152</v>
      </c>
      <c r="F4" s="53" t="s">
        <v>153</v>
      </c>
    </row>
    <row r="5" spans="1:7" ht="18.75" customHeight="1" x14ac:dyDescent="0.15">
      <c r="A5" s="32" t="s">
        <v>113</v>
      </c>
      <c r="B5" s="33"/>
      <c r="C5" s="34"/>
      <c r="D5" s="2"/>
      <c r="E5" s="17"/>
      <c r="F5" s="4"/>
    </row>
    <row r="6" spans="1:7" ht="18.75" customHeight="1" x14ac:dyDescent="0.15">
      <c r="A6" s="32" t="s">
        <v>114</v>
      </c>
      <c r="B6" s="33" t="s">
        <v>86</v>
      </c>
      <c r="C6" s="34"/>
      <c r="D6" s="2">
        <f t="shared" ref="D6:D42" si="0">SUM(E6:F6)</f>
        <v>19227282</v>
      </c>
      <c r="E6" s="17">
        <v>19227282</v>
      </c>
      <c r="F6" s="4"/>
      <c r="G6" s="31"/>
    </row>
    <row r="7" spans="1:7" ht="18.75" customHeight="1" x14ac:dyDescent="0.15">
      <c r="A7" s="32" t="s">
        <v>114</v>
      </c>
      <c r="B7" s="33" t="s">
        <v>87</v>
      </c>
      <c r="C7" s="34"/>
      <c r="D7" s="2">
        <f t="shared" si="0"/>
        <v>30262826</v>
      </c>
      <c r="E7" s="17">
        <v>30262826</v>
      </c>
      <c r="F7" s="4"/>
      <c r="G7" s="31"/>
    </row>
    <row r="8" spans="1:7" ht="18.75" customHeight="1" x14ac:dyDescent="0.15">
      <c r="A8" s="32" t="s">
        <v>114</v>
      </c>
      <c r="B8" s="33" t="s">
        <v>88</v>
      </c>
      <c r="C8" s="34"/>
      <c r="D8" s="2">
        <f t="shared" si="0"/>
        <v>20418457</v>
      </c>
      <c r="E8" s="17">
        <v>20406339</v>
      </c>
      <c r="F8" s="4">
        <v>12118</v>
      </c>
      <c r="G8" s="31"/>
    </row>
    <row r="9" spans="1:7" ht="18.75" customHeight="1" x14ac:dyDescent="0.15">
      <c r="A9" s="32"/>
      <c r="B9" s="33" t="s">
        <v>102</v>
      </c>
      <c r="C9" s="34"/>
      <c r="D9" s="2">
        <f t="shared" si="0"/>
        <v>38246356</v>
      </c>
      <c r="E9" s="17"/>
      <c r="F9" s="4">
        <v>38246356</v>
      </c>
      <c r="G9" s="31"/>
    </row>
    <row r="10" spans="1:7" ht="18.75" customHeight="1" x14ac:dyDescent="0.15">
      <c r="A10" s="32" t="s">
        <v>114</v>
      </c>
      <c r="B10" s="33" t="s">
        <v>103</v>
      </c>
      <c r="C10" s="34"/>
      <c r="D10" s="2">
        <f t="shared" si="0"/>
        <v>2648874</v>
      </c>
      <c r="E10" s="17"/>
      <c r="F10" s="4">
        <v>2648874</v>
      </c>
      <c r="G10" s="31"/>
    </row>
    <row r="11" spans="1:7" ht="18.75" customHeight="1" x14ac:dyDescent="0.15">
      <c r="A11" s="32" t="s">
        <v>114</v>
      </c>
      <c r="B11" s="35"/>
      <c r="C11" s="36" t="s">
        <v>90</v>
      </c>
      <c r="D11" s="37">
        <f t="shared" si="0"/>
        <v>110803795</v>
      </c>
      <c r="E11" s="38">
        <f>SUM(E6:E10)</f>
        <v>69896447</v>
      </c>
      <c r="F11" s="39">
        <f>SUM(F6:F10)</f>
        <v>40907348</v>
      </c>
      <c r="G11" s="31"/>
    </row>
    <row r="12" spans="1:7" ht="18.75" customHeight="1" x14ac:dyDescent="0.15">
      <c r="A12" s="32" t="s">
        <v>115</v>
      </c>
      <c r="B12" s="33"/>
      <c r="C12" s="34"/>
      <c r="D12" s="2"/>
      <c r="E12" s="17"/>
      <c r="F12" s="4"/>
      <c r="G12" s="31"/>
    </row>
    <row r="13" spans="1:7" ht="18.75" customHeight="1" x14ac:dyDescent="0.15">
      <c r="A13" s="32" t="s">
        <v>114</v>
      </c>
      <c r="B13" s="33" t="s">
        <v>63</v>
      </c>
      <c r="C13" s="34"/>
      <c r="D13" s="2">
        <f t="shared" si="0"/>
        <v>11432160</v>
      </c>
      <c r="E13" s="17"/>
      <c r="F13" s="4">
        <v>11432160</v>
      </c>
      <c r="G13" s="31"/>
    </row>
    <row r="14" spans="1:7" ht="18.75" customHeight="1" x14ac:dyDescent="0.15">
      <c r="A14" s="32"/>
      <c r="B14" s="33" t="s">
        <v>91</v>
      </c>
      <c r="C14" s="34"/>
      <c r="D14" s="2">
        <f t="shared" si="0"/>
        <v>12560450</v>
      </c>
      <c r="E14" s="17">
        <v>12560450</v>
      </c>
      <c r="F14" s="4"/>
      <c r="G14" s="31"/>
    </row>
    <row r="15" spans="1:7" ht="18.75" customHeight="1" x14ac:dyDescent="0.15">
      <c r="A15" s="32" t="s">
        <v>114</v>
      </c>
      <c r="B15" s="50" t="s">
        <v>64</v>
      </c>
      <c r="C15" s="34"/>
      <c r="D15" s="2">
        <f t="shared" si="0"/>
        <v>1308230</v>
      </c>
      <c r="E15" s="17"/>
      <c r="F15" s="4">
        <v>1308230</v>
      </c>
      <c r="G15" s="31"/>
    </row>
    <row r="16" spans="1:7" ht="18.75" customHeight="1" x14ac:dyDescent="0.15">
      <c r="A16" s="32" t="s">
        <v>114</v>
      </c>
      <c r="B16" s="33"/>
      <c r="C16" s="36" t="s">
        <v>90</v>
      </c>
      <c r="D16" s="37">
        <f t="shared" ref="D16" si="1">SUM(E16:F16)</f>
        <v>25300840</v>
      </c>
      <c r="E16" s="38">
        <f>SUM(E13:E15)</f>
        <v>12560450</v>
      </c>
      <c r="F16" s="39">
        <f>SUM(F13:F15)</f>
        <v>12740390</v>
      </c>
      <c r="G16" s="31"/>
    </row>
    <row r="17" spans="1:7" ht="18.75" customHeight="1" x14ac:dyDescent="0.15">
      <c r="A17" s="32" t="s">
        <v>116</v>
      </c>
      <c r="B17" s="33"/>
      <c r="C17" s="34"/>
      <c r="D17" s="2"/>
      <c r="E17" s="17"/>
      <c r="F17" s="4"/>
      <c r="G17" s="31"/>
    </row>
    <row r="18" spans="1:7" ht="18.75" customHeight="1" x14ac:dyDescent="0.15">
      <c r="A18" s="32"/>
      <c r="B18" s="33" t="s">
        <v>92</v>
      </c>
      <c r="C18" s="34"/>
      <c r="D18" s="2">
        <f>SUM(E18:F18)</f>
        <v>289033745</v>
      </c>
      <c r="E18" s="17">
        <v>289033745</v>
      </c>
      <c r="F18" s="98"/>
      <c r="G18" s="31"/>
    </row>
    <row r="19" spans="1:7" ht="18.75" customHeight="1" x14ac:dyDescent="0.15">
      <c r="A19" s="32" t="s">
        <v>114</v>
      </c>
      <c r="B19" s="33" t="s">
        <v>145</v>
      </c>
      <c r="C19" s="34"/>
      <c r="D19" s="2">
        <f t="shared" si="0"/>
        <v>2672264</v>
      </c>
      <c r="E19" s="17">
        <v>2672264</v>
      </c>
      <c r="F19" s="4"/>
      <c r="G19" s="31"/>
    </row>
    <row r="20" spans="1:7" ht="18.75" customHeight="1" x14ac:dyDescent="0.15">
      <c r="A20" s="32" t="s">
        <v>114</v>
      </c>
      <c r="B20" s="35"/>
      <c r="C20" s="36" t="s">
        <v>90</v>
      </c>
      <c r="D20" s="37">
        <f t="shared" ref="D20" si="2">SUM(D18:D19)</f>
        <v>291706009</v>
      </c>
      <c r="E20" s="38">
        <f>SUM(E18:E19)</f>
        <v>291706009</v>
      </c>
      <c r="F20" s="39">
        <f t="shared" ref="F20" si="3">SUM(F18:F19)</f>
        <v>0</v>
      </c>
      <c r="G20" s="31"/>
    </row>
    <row r="21" spans="1:7" ht="18.75" customHeight="1" x14ac:dyDescent="0.15">
      <c r="A21" s="32" t="s">
        <v>117</v>
      </c>
      <c r="B21" s="33"/>
      <c r="C21" s="34"/>
      <c r="D21" s="2"/>
      <c r="E21" s="17"/>
      <c r="F21" s="4"/>
      <c r="G21" s="31"/>
    </row>
    <row r="22" spans="1:7" ht="18.75" customHeight="1" x14ac:dyDescent="0.15">
      <c r="A22" s="32"/>
      <c r="B22" s="33" t="s">
        <v>146</v>
      </c>
      <c r="C22" s="34"/>
      <c r="D22" s="2">
        <f t="shared" si="0"/>
        <v>1018228</v>
      </c>
      <c r="E22" s="17">
        <v>1018228</v>
      </c>
      <c r="F22" s="4"/>
      <c r="G22" s="31"/>
    </row>
    <row r="23" spans="1:7" ht="18.75" customHeight="1" x14ac:dyDescent="0.15">
      <c r="A23" s="32"/>
      <c r="B23" s="33" t="s">
        <v>94</v>
      </c>
      <c r="C23" s="34"/>
      <c r="D23" s="2">
        <f t="shared" si="0"/>
        <v>2891541</v>
      </c>
      <c r="E23" s="17">
        <v>2387039</v>
      </c>
      <c r="F23" s="4">
        <v>504502</v>
      </c>
      <c r="G23" s="31"/>
    </row>
    <row r="24" spans="1:7" ht="18.75" customHeight="1" x14ac:dyDescent="0.15">
      <c r="A24" s="32"/>
      <c r="B24" s="33" t="s">
        <v>70</v>
      </c>
      <c r="C24" s="34"/>
      <c r="D24" s="2">
        <f t="shared" si="0"/>
        <v>12507957</v>
      </c>
      <c r="E24" s="17">
        <v>10094359</v>
      </c>
      <c r="F24" s="4">
        <v>2413598</v>
      </c>
      <c r="G24" s="31"/>
    </row>
    <row r="25" spans="1:7" ht="18.75" customHeight="1" x14ac:dyDescent="0.15">
      <c r="A25" s="32"/>
      <c r="B25" s="33" t="s">
        <v>95</v>
      </c>
      <c r="C25" s="34"/>
      <c r="D25" s="2">
        <f t="shared" si="0"/>
        <v>2424700</v>
      </c>
      <c r="E25" s="17">
        <v>2422200</v>
      </c>
      <c r="F25" s="4">
        <v>2500</v>
      </c>
      <c r="G25" s="31"/>
    </row>
    <row r="26" spans="1:7" ht="18.75" customHeight="1" x14ac:dyDescent="0.15">
      <c r="A26" s="32"/>
      <c r="B26" s="33" t="s">
        <v>96</v>
      </c>
      <c r="C26" s="34"/>
      <c r="D26" s="2">
        <f t="shared" si="0"/>
        <v>366011</v>
      </c>
      <c r="E26" s="17">
        <v>366011</v>
      </c>
      <c r="F26" s="4"/>
      <c r="G26" s="31"/>
    </row>
    <row r="27" spans="1:7" ht="18.75" customHeight="1" x14ac:dyDescent="0.15">
      <c r="A27" s="32"/>
      <c r="B27" s="33" t="s">
        <v>66</v>
      </c>
      <c r="C27" s="34"/>
      <c r="D27" s="2">
        <f t="shared" si="0"/>
        <v>12573100</v>
      </c>
      <c r="E27" s="17">
        <v>7260298</v>
      </c>
      <c r="F27" s="4">
        <v>5312802</v>
      </c>
      <c r="G27" s="31"/>
    </row>
    <row r="28" spans="1:7" ht="18.75" customHeight="1" x14ac:dyDescent="0.15">
      <c r="A28" s="32"/>
      <c r="B28" s="33" t="s">
        <v>97</v>
      </c>
      <c r="C28" s="34"/>
      <c r="D28" s="2">
        <f t="shared" si="0"/>
        <v>28452970</v>
      </c>
      <c r="E28" s="17">
        <v>28452970</v>
      </c>
      <c r="F28" s="4"/>
      <c r="G28" s="31"/>
    </row>
    <row r="29" spans="1:7" ht="18.75" customHeight="1" x14ac:dyDescent="0.15">
      <c r="A29" s="32"/>
      <c r="B29" s="33" t="s">
        <v>98</v>
      </c>
      <c r="C29" s="34"/>
      <c r="D29" s="2">
        <f t="shared" si="0"/>
        <v>9839711</v>
      </c>
      <c r="E29" s="17">
        <v>9839711</v>
      </c>
      <c r="F29" s="4"/>
      <c r="G29" s="31"/>
    </row>
    <row r="30" spans="1:7" ht="18.75" customHeight="1" x14ac:dyDescent="0.15">
      <c r="A30" s="32"/>
      <c r="B30" s="33" t="s">
        <v>99</v>
      </c>
      <c r="C30" s="34"/>
      <c r="D30" s="2">
        <f t="shared" si="0"/>
        <v>154250</v>
      </c>
      <c r="E30" s="17">
        <v>136763</v>
      </c>
      <c r="F30" s="4">
        <v>17487</v>
      </c>
      <c r="G30" s="31"/>
    </row>
    <row r="31" spans="1:7" ht="18.75" customHeight="1" x14ac:dyDescent="0.15">
      <c r="A31" s="32"/>
      <c r="B31" s="33" t="s">
        <v>100</v>
      </c>
      <c r="C31" s="34"/>
      <c r="D31" s="2">
        <f t="shared" si="0"/>
        <v>4234193</v>
      </c>
      <c r="E31" s="17">
        <v>4229610</v>
      </c>
      <c r="F31" s="4">
        <v>4583</v>
      </c>
      <c r="G31" s="31"/>
    </row>
    <row r="32" spans="1:7" ht="18.75" customHeight="1" x14ac:dyDescent="0.15">
      <c r="A32" s="32"/>
      <c r="B32" s="33" t="s">
        <v>101</v>
      </c>
      <c r="C32" s="34"/>
      <c r="D32" s="2">
        <f t="shared" si="0"/>
        <v>12545313</v>
      </c>
      <c r="E32" s="17">
        <v>12545313</v>
      </c>
      <c r="F32" s="4"/>
      <c r="G32" s="31"/>
    </row>
    <row r="33" spans="1:7" ht="18.75" customHeight="1" x14ac:dyDescent="0.15">
      <c r="A33" s="32"/>
      <c r="B33" s="33" t="s">
        <v>147</v>
      </c>
      <c r="C33" s="34"/>
      <c r="D33" s="2">
        <f t="shared" si="0"/>
        <v>3445166</v>
      </c>
      <c r="E33" s="17"/>
      <c r="F33" s="4">
        <v>3445166</v>
      </c>
      <c r="G33" s="31"/>
    </row>
    <row r="34" spans="1:7" ht="18.75" customHeight="1" x14ac:dyDescent="0.15">
      <c r="A34" s="32" t="s">
        <v>114</v>
      </c>
      <c r="B34" s="35"/>
      <c r="C34" s="36" t="s">
        <v>90</v>
      </c>
      <c r="D34" s="37">
        <f t="shared" ref="D34:D35" si="4">SUM(E34:F34)</f>
        <v>90453140</v>
      </c>
      <c r="E34" s="38">
        <f>SUM(E22:E33)</f>
        <v>78752502</v>
      </c>
      <c r="F34" s="39">
        <f>SUM(F22:F33)</f>
        <v>11700638</v>
      </c>
      <c r="G34" s="31"/>
    </row>
    <row r="35" spans="1:7" ht="18.75" customHeight="1" x14ac:dyDescent="0.15">
      <c r="A35" s="118" t="s">
        <v>106</v>
      </c>
      <c r="B35" s="119"/>
      <c r="C35" s="120"/>
      <c r="D35" s="40">
        <f t="shared" si="4"/>
        <v>518263784</v>
      </c>
      <c r="E35" s="41">
        <f>E11+E16+E20+E34</f>
        <v>452915408</v>
      </c>
      <c r="F35" s="42">
        <f>F11+F16+F20+F34</f>
        <v>65348376</v>
      </c>
      <c r="G35" s="31"/>
    </row>
    <row r="36" spans="1:7" ht="18.75" customHeight="1" x14ac:dyDescent="0.15">
      <c r="A36" s="32"/>
      <c r="B36" s="33" t="s">
        <v>109</v>
      </c>
      <c r="C36" s="34"/>
      <c r="D36" s="2">
        <f t="shared" si="0"/>
        <v>38057910</v>
      </c>
      <c r="E36" s="17">
        <v>38057910</v>
      </c>
      <c r="F36" s="4"/>
      <c r="G36" s="31"/>
    </row>
    <row r="37" spans="1:7" ht="18.75" customHeight="1" x14ac:dyDescent="0.15">
      <c r="A37" s="32"/>
      <c r="B37" s="33" t="s">
        <v>108</v>
      </c>
      <c r="C37" s="34"/>
      <c r="D37" s="2">
        <f t="shared" si="0"/>
        <v>17853322</v>
      </c>
      <c r="E37" s="17">
        <v>9432279</v>
      </c>
      <c r="F37" s="4">
        <v>8421043</v>
      </c>
      <c r="G37" s="31"/>
    </row>
    <row r="38" spans="1:7" ht="18.75" customHeight="1" x14ac:dyDescent="0.15">
      <c r="A38" s="32"/>
      <c r="B38" s="33" t="s">
        <v>111</v>
      </c>
      <c r="C38" s="34"/>
      <c r="D38" s="2">
        <f t="shared" si="0"/>
        <v>46307024</v>
      </c>
      <c r="E38" s="17">
        <v>46307024</v>
      </c>
      <c r="F38" s="4"/>
      <c r="G38" s="31"/>
    </row>
    <row r="39" spans="1:7" ht="18.75" customHeight="1" x14ac:dyDescent="0.15">
      <c r="A39" s="32"/>
      <c r="B39" s="33" t="s">
        <v>148</v>
      </c>
      <c r="C39" s="34"/>
      <c r="D39" s="2">
        <f t="shared" si="0"/>
        <v>8497852</v>
      </c>
      <c r="E39" s="17"/>
      <c r="F39" s="4">
        <v>8497852</v>
      </c>
      <c r="G39" s="31"/>
    </row>
    <row r="40" spans="1:7" ht="18.75" customHeight="1" x14ac:dyDescent="0.15">
      <c r="A40" s="25"/>
      <c r="B40" s="26" t="s">
        <v>110</v>
      </c>
      <c r="C40" s="27"/>
      <c r="D40" s="12">
        <f t="shared" si="0"/>
        <v>25573535</v>
      </c>
      <c r="E40" s="17">
        <v>25573535</v>
      </c>
      <c r="F40" s="4"/>
      <c r="G40" s="31"/>
    </row>
    <row r="41" spans="1:7" ht="18.75" customHeight="1" x14ac:dyDescent="0.15">
      <c r="A41" s="25"/>
      <c r="B41" s="26" t="s">
        <v>149</v>
      </c>
      <c r="C41" s="27"/>
      <c r="D41" s="12">
        <f t="shared" si="0"/>
        <v>8429135</v>
      </c>
      <c r="E41" s="17">
        <v>6266897</v>
      </c>
      <c r="F41" s="4">
        <v>2162238</v>
      </c>
      <c r="G41" s="31"/>
    </row>
    <row r="42" spans="1:7" ht="18.75" customHeight="1" x14ac:dyDescent="0.15">
      <c r="A42" s="115" t="s">
        <v>112</v>
      </c>
      <c r="B42" s="116"/>
      <c r="C42" s="117"/>
      <c r="D42" s="40">
        <f t="shared" si="0"/>
        <v>485367470</v>
      </c>
      <c r="E42" s="41">
        <f>E35+E36+E37-E38-E39-E40-E41</f>
        <v>422258141</v>
      </c>
      <c r="F42" s="42">
        <f>F35+F36+F37-F38-F39-F40-F41</f>
        <v>63109329</v>
      </c>
      <c r="G42" s="31"/>
    </row>
  </sheetData>
  <mergeCells count="5">
    <mergeCell ref="A42:C42"/>
    <mergeCell ref="E2:F2"/>
    <mergeCell ref="A3:C4"/>
    <mergeCell ref="A35:C35"/>
    <mergeCell ref="D3:F3"/>
  </mergeCells>
  <phoneticPr fontId="1"/>
  <pageMargins left="0.59055118110236227" right="0.78740157480314965" top="0.78740157480314965" bottom="0.35433070866141736" header="0.31496062992125984" footer="0"/>
  <pageSetup paperSize="9" firstPageNumber="22" orientation="portrait" useFirstPageNumber="1" r:id="rId1"/>
  <headerFooter>
    <oddFooter>&amp;C&amp;"HGP明朝E,標準"&amp;12&amp;P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45CCC-D726-4BA7-BB2A-FE86481CBDC7}">
  <dimension ref="A1:I56"/>
  <sheetViews>
    <sheetView zoomScale="85" zoomScaleNormal="85" workbookViewId="0">
      <pane ySplit="4" topLeftCell="A5" activePane="bottomLeft" state="frozen"/>
      <selection pane="bottomLeft" activeCell="F31" sqref="F31"/>
    </sheetView>
  </sheetViews>
  <sheetFormatPr defaultColWidth="8.875" defaultRowHeight="18.75" customHeight="1" x14ac:dyDescent="0.15"/>
  <cols>
    <col min="1" max="1" width="5.25" style="21" customWidth="1"/>
    <col min="2" max="2" width="4.625" style="21" customWidth="1"/>
    <col min="3" max="3" width="27.125" style="21" customWidth="1"/>
    <col min="4" max="4" width="13.875" style="95" customWidth="1"/>
    <col min="5" max="7" width="19.125" style="21" customWidth="1"/>
    <col min="8" max="8" width="13" style="21" bestFit="1" customWidth="1"/>
    <col min="9" max="16384" width="8.875" style="21"/>
  </cols>
  <sheetData>
    <row r="1" spans="1:9" s="59" customFormat="1" ht="18.75" customHeight="1" x14ac:dyDescent="0.2">
      <c r="A1" s="58" t="s">
        <v>85</v>
      </c>
      <c r="D1" s="60"/>
      <c r="G1" s="61"/>
    </row>
    <row r="2" spans="1:9" ht="33" customHeight="1" x14ac:dyDescent="0.15">
      <c r="A2" s="62"/>
      <c r="B2" s="63"/>
      <c r="C2" s="64" t="s">
        <v>124</v>
      </c>
      <c r="D2" s="65"/>
      <c r="F2" s="114" t="s">
        <v>125</v>
      </c>
      <c r="G2" s="114"/>
    </row>
    <row r="3" spans="1:9" ht="18.75" customHeight="1" x14ac:dyDescent="0.15">
      <c r="A3" s="106" t="s">
        <v>54</v>
      </c>
      <c r="B3" s="107"/>
      <c r="C3" s="108"/>
      <c r="D3" s="112" t="s">
        <v>3</v>
      </c>
      <c r="E3" s="106" t="s">
        <v>129</v>
      </c>
      <c r="F3" s="107"/>
      <c r="G3" s="108"/>
    </row>
    <row r="4" spans="1:9" ht="18.75" customHeight="1" x14ac:dyDescent="0.15">
      <c r="A4" s="109"/>
      <c r="B4" s="110"/>
      <c r="C4" s="111"/>
      <c r="D4" s="113"/>
      <c r="E4" s="51"/>
      <c r="F4" s="52" t="s">
        <v>48</v>
      </c>
      <c r="G4" s="53" t="s">
        <v>49</v>
      </c>
    </row>
    <row r="5" spans="1:9" ht="18.75" customHeight="1" x14ac:dyDescent="0.15">
      <c r="A5" s="15" t="s">
        <v>20</v>
      </c>
      <c r="B5" s="14"/>
      <c r="C5" s="13"/>
      <c r="D5" s="66"/>
      <c r="E5" s="2"/>
      <c r="F5" s="17"/>
      <c r="G5" s="4"/>
    </row>
    <row r="6" spans="1:9" ht="18.75" customHeight="1" x14ac:dyDescent="0.15">
      <c r="A6" s="15"/>
      <c r="B6" s="14" t="s">
        <v>11</v>
      </c>
      <c r="C6" s="13"/>
      <c r="D6" s="66">
        <v>1</v>
      </c>
      <c r="E6" s="2">
        <f t="shared" ref="E6:E11" si="0">SUM(F6:G6)</f>
        <v>12381893</v>
      </c>
      <c r="F6" s="17">
        <v>12381893</v>
      </c>
      <c r="G6" s="4"/>
      <c r="H6" s="67"/>
      <c r="I6" s="68"/>
    </row>
    <row r="7" spans="1:9" ht="18.75" customHeight="1" x14ac:dyDescent="0.15">
      <c r="A7" s="15"/>
      <c r="B7" s="14" t="s">
        <v>12</v>
      </c>
      <c r="C7" s="13"/>
      <c r="D7" s="66">
        <v>2</v>
      </c>
      <c r="E7" s="2">
        <f t="shared" si="0"/>
        <v>30376997</v>
      </c>
      <c r="F7" s="17">
        <v>30376997</v>
      </c>
      <c r="G7" s="4"/>
      <c r="H7" s="67"/>
      <c r="I7" s="68"/>
    </row>
    <row r="8" spans="1:9" ht="18.75" customHeight="1" x14ac:dyDescent="0.15">
      <c r="A8" s="15"/>
      <c r="B8" s="14" t="s">
        <v>13</v>
      </c>
      <c r="C8" s="13"/>
      <c r="D8" s="66">
        <v>3</v>
      </c>
      <c r="E8" s="2">
        <f t="shared" si="0"/>
        <v>24475063</v>
      </c>
      <c r="F8" s="17">
        <v>24475063</v>
      </c>
      <c r="G8" s="4"/>
      <c r="H8" s="67"/>
      <c r="I8" s="68"/>
    </row>
    <row r="9" spans="1:9" ht="18.75" customHeight="1" x14ac:dyDescent="0.15">
      <c r="A9" s="15"/>
      <c r="B9" s="14" t="s">
        <v>16</v>
      </c>
      <c r="C9" s="13"/>
      <c r="D9" s="66">
        <v>5</v>
      </c>
      <c r="E9" s="2">
        <f t="shared" si="0"/>
        <v>111628</v>
      </c>
      <c r="F9" s="17">
        <v>111628</v>
      </c>
      <c r="G9" s="4"/>
      <c r="H9" s="67"/>
      <c r="I9" s="68"/>
    </row>
    <row r="10" spans="1:9" ht="18.75" customHeight="1" x14ac:dyDescent="0.15">
      <c r="A10" s="15"/>
      <c r="B10" s="14" t="s">
        <v>17</v>
      </c>
      <c r="C10" s="13"/>
      <c r="D10" s="66">
        <v>6</v>
      </c>
      <c r="E10" s="2">
        <f t="shared" si="0"/>
        <v>746665</v>
      </c>
      <c r="F10" s="17">
        <v>746665</v>
      </c>
      <c r="G10" s="4"/>
      <c r="H10" s="67"/>
      <c r="I10" s="68"/>
    </row>
    <row r="11" spans="1:9" ht="18.75" customHeight="1" x14ac:dyDescent="0.15">
      <c r="A11" s="15"/>
      <c r="B11" s="14" t="s">
        <v>15</v>
      </c>
      <c r="C11" s="13"/>
      <c r="D11" s="66">
        <v>5</v>
      </c>
      <c r="E11" s="2">
        <f t="shared" si="0"/>
        <v>2489243</v>
      </c>
      <c r="F11" s="17">
        <v>2489243</v>
      </c>
      <c r="G11" s="4"/>
      <c r="H11" s="67"/>
      <c r="I11" s="68"/>
    </row>
    <row r="12" spans="1:9" ht="18.75" customHeight="1" x14ac:dyDescent="0.15">
      <c r="A12" s="15"/>
      <c r="B12" s="14" t="s">
        <v>14</v>
      </c>
      <c r="C12" s="7"/>
      <c r="D12" s="69">
        <v>4</v>
      </c>
      <c r="E12" s="43">
        <f>SUM(F12:G12)</f>
        <v>1845194</v>
      </c>
      <c r="F12" s="8">
        <v>1845194</v>
      </c>
      <c r="G12" s="44"/>
      <c r="H12" s="67"/>
      <c r="I12" s="68"/>
    </row>
    <row r="13" spans="1:9" ht="18.75" customHeight="1" x14ac:dyDescent="0.15">
      <c r="A13" s="15"/>
      <c r="B13" s="54"/>
      <c r="C13" s="13" t="s">
        <v>46</v>
      </c>
      <c r="D13" s="66" t="s">
        <v>0</v>
      </c>
      <c r="E13" s="2">
        <f>SUM(E6:E12)</f>
        <v>72426683</v>
      </c>
      <c r="F13" s="17">
        <f>SUM(F6:F12)</f>
        <v>72426683</v>
      </c>
      <c r="G13" s="4">
        <f>SUM(G6:G12)</f>
        <v>0</v>
      </c>
      <c r="H13" s="67"/>
      <c r="I13" s="68"/>
    </row>
    <row r="14" spans="1:9" ht="18.75" customHeight="1" x14ac:dyDescent="0.15">
      <c r="A14" s="15" t="s">
        <v>19</v>
      </c>
      <c r="B14" s="14"/>
      <c r="C14" s="13"/>
      <c r="D14" s="66"/>
      <c r="E14" s="2"/>
      <c r="F14" s="17"/>
      <c r="G14" s="4"/>
      <c r="H14" s="67"/>
      <c r="I14" s="68"/>
    </row>
    <row r="15" spans="1:9" ht="18.75" customHeight="1" x14ac:dyDescent="0.15">
      <c r="A15" s="15"/>
      <c r="B15" s="14" t="s">
        <v>127</v>
      </c>
      <c r="C15" s="13"/>
      <c r="D15" s="66">
        <v>9</v>
      </c>
      <c r="E15" s="2">
        <f t="shared" ref="E15:E20" si="1">SUM(F15:G15)</f>
        <v>43612230</v>
      </c>
      <c r="F15" s="17">
        <v>43612230</v>
      </c>
      <c r="G15" s="4"/>
      <c r="H15" s="67"/>
      <c r="I15" s="68"/>
    </row>
    <row r="16" spans="1:9" ht="18.75" customHeight="1" x14ac:dyDescent="0.15">
      <c r="A16" s="15"/>
      <c r="B16" s="14" t="s">
        <v>43</v>
      </c>
      <c r="C16" s="13"/>
      <c r="D16" s="66">
        <v>10</v>
      </c>
      <c r="E16" s="2"/>
      <c r="F16" s="17"/>
      <c r="G16" s="4"/>
      <c r="H16" s="67"/>
      <c r="I16" s="68"/>
    </row>
    <row r="17" spans="1:9" ht="18.75" customHeight="1" x14ac:dyDescent="0.15">
      <c r="A17" s="15"/>
      <c r="B17" s="6" t="s">
        <v>24</v>
      </c>
      <c r="C17" s="7"/>
      <c r="D17" s="69">
        <v>11</v>
      </c>
      <c r="E17" s="43">
        <f t="shared" si="1"/>
        <v>454896932</v>
      </c>
      <c r="F17" s="8">
        <v>445189314</v>
      </c>
      <c r="G17" s="44">
        <v>9707618</v>
      </c>
      <c r="H17" s="67"/>
      <c r="I17" s="68"/>
    </row>
    <row r="18" spans="1:9" ht="18.75" customHeight="1" x14ac:dyDescent="0.15">
      <c r="A18" s="15"/>
      <c r="B18" s="14"/>
      <c r="C18" s="13" t="s">
        <v>42</v>
      </c>
      <c r="D18" s="66" t="s">
        <v>1</v>
      </c>
      <c r="E18" s="45">
        <f t="shared" ref="E18:G18" si="2">SUM(E15:E17)</f>
        <v>498509162</v>
      </c>
      <c r="F18" s="3">
        <f>SUM(F15:F17)</f>
        <v>488801544</v>
      </c>
      <c r="G18" s="5">
        <f t="shared" si="2"/>
        <v>9707618</v>
      </c>
      <c r="H18" s="67"/>
      <c r="I18" s="68"/>
    </row>
    <row r="19" spans="1:9" ht="18.75" customHeight="1" x14ac:dyDescent="0.15">
      <c r="A19" s="15"/>
      <c r="B19" s="14" t="s">
        <v>128</v>
      </c>
      <c r="C19" s="13"/>
      <c r="D19" s="66" t="s">
        <v>130</v>
      </c>
      <c r="E19" s="2">
        <f t="shared" si="1"/>
        <v>55911232</v>
      </c>
      <c r="F19" s="17">
        <v>47490189</v>
      </c>
      <c r="G19" s="4">
        <v>8421043</v>
      </c>
      <c r="H19" s="67"/>
      <c r="I19" s="68"/>
    </row>
    <row r="20" spans="1:9" ht="18.75" customHeight="1" x14ac:dyDescent="0.15">
      <c r="A20" s="15"/>
      <c r="B20" s="6" t="s">
        <v>31</v>
      </c>
      <c r="C20" s="7"/>
      <c r="D20" s="69" t="s">
        <v>131</v>
      </c>
      <c r="E20" s="43">
        <f t="shared" si="1"/>
        <v>442597930</v>
      </c>
      <c r="F20" s="8">
        <f>F18-F19</f>
        <v>441311355</v>
      </c>
      <c r="G20" s="44">
        <f>G18-G19</f>
        <v>1286575</v>
      </c>
      <c r="H20" s="67"/>
      <c r="I20" s="68"/>
    </row>
    <row r="21" spans="1:9" ht="18.75" customHeight="1" x14ac:dyDescent="0.15">
      <c r="A21" s="15"/>
      <c r="B21" s="14"/>
      <c r="C21" s="13" t="s">
        <v>4</v>
      </c>
      <c r="D21" s="66" t="s">
        <v>132</v>
      </c>
      <c r="E21" s="2">
        <f>SUM(F21:G21)</f>
        <v>-370171247</v>
      </c>
      <c r="F21" s="17">
        <f>F13-F20</f>
        <v>-368884672</v>
      </c>
      <c r="G21" s="4">
        <f>G13-G20</f>
        <v>-1286575</v>
      </c>
      <c r="H21" s="67"/>
      <c r="I21" s="68"/>
    </row>
    <row r="22" spans="1:9" ht="18.75" customHeight="1" x14ac:dyDescent="0.15">
      <c r="A22" s="15" t="s">
        <v>44</v>
      </c>
      <c r="B22" s="14"/>
      <c r="C22" s="13"/>
      <c r="D22" s="66">
        <v>14</v>
      </c>
      <c r="E22" s="2">
        <f>SUM(F22:G22)</f>
        <v>61882141</v>
      </c>
      <c r="F22" s="17">
        <v>53160850</v>
      </c>
      <c r="G22" s="4">
        <v>8721291</v>
      </c>
      <c r="H22" s="67"/>
      <c r="I22" s="68"/>
    </row>
    <row r="23" spans="1:9" ht="18.75" customHeight="1" x14ac:dyDescent="0.15">
      <c r="A23" s="70"/>
      <c r="B23" s="57"/>
      <c r="C23" s="55" t="s">
        <v>45</v>
      </c>
      <c r="D23" s="56" t="s">
        <v>2</v>
      </c>
      <c r="E23" s="40">
        <f>E21-E22</f>
        <v>-432053388</v>
      </c>
      <c r="F23" s="41">
        <f>F21-F22</f>
        <v>-422045522</v>
      </c>
      <c r="G23" s="42">
        <f t="shared" ref="G23" si="3">G21-G22</f>
        <v>-10007866</v>
      </c>
      <c r="H23" s="67"/>
      <c r="I23" s="68"/>
    </row>
    <row r="24" spans="1:9" ht="18.75" customHeight="1" x14ac:dyDescent="0.15">
      <c r="A24" s="15" t="s">
        <v>18</v>
      </c>
      <c r="B24" s="14"/>
      <c r="C24" s="13"/>
      <c r="D24" s="66"/>
      <c r="E24" s="2"/>
      <c r="F24" s="17"/>
      <c r="G24" s="4"/>
      <c r="H24" s="67"/>
      <c r="I24" s="68"/>
    </row>
    <row r="25" spans="1:9" ht="18.75" customHeight="1" x14ac:dyDescent="0.15">
      <c r="A25" s="15"/>
      <c r="B25" s="14" t="s">
        <v>25</v>
      </c>
      <c r="C25" s="13"/>
      <c r="D25" s="66">
        <v>16</v>
      </c>
      <c r="E25" s="2">
        <f t="shared" ref="E25:E35" si="4">SUM(F25:G25)</f>
        <v>71736000</v>
      </c>
      <c r="F25" s="17">
        <v>71736000</v>
      </c>
      <c r="G25" s="4"/>
      <c r="H25" s="67"/>
      <c r="I25" s="68"/>
    </row>
    <row r="26" spans="1:9" ht="18.75" customHeight="1" x14ac:dyDescent="0.15">
      <c r="A26" s="15"/>
      <c r="B26" s="14" t="s">
        <v>5</v>
      </c>
      <c r="C26" s="13"/>
      <c r="D26" s="71">
        <v>17</v>
      </c>
      <c r="E26" s="2">
        <f t="shared" si="4"/>
        <v>58007480</v>
      </c>
      <c r="F26" s="17">
        <v>58007480</v>
      </c>
      <c r="G26" s="4"/>
      <c r="H26" s="67"/>
      <c r="I26" s="68"/>
    </row>
    <row r="27" spans="1:9" ht="18.75" customHeight="1" x14ac:dyDescent="0.15">
      <c r="A27" s="15"/>
      <c r="B27" s="14" t="s">
        <v>6</v>
      </c>
      <c r="C27" s="13"/>
      <c r="D27" s="71">
        <v>19</v>
      </c>
      <c r="E27" s="2">
        <f t="shared" si="4"/>
        <v>147788944</v>
      </c>
      <c r="F27" s="17">
        <v>147788944</v>
      </c>
      <c r="G27" s="4"/>
      <c r="H27" s="67"/>
      <c r="I27" s="68"/>
    </row>
    <row r="28" spans="1:9" ht="18.75" customHeight="1" x14ac:dyDescent="0.15">
      <c r="A28" s="15"/>
      <c r="B28" s="14" t="s">
        <v>26</v>
      </c>
      <c r="C28" s="13"/>
      <c r="D28" s="66">
        <v>20</v>
      </c>
      <c r="E28" s="2">
        <f>SUM(F28:G28)</f>
        <v>106486000</v>
      </c>
      <c r="F28" s="17">
        <v>106486000</v>
      </c>
      <c r="G28" s="4"/>
      <c r="H28" s="67"/>
      <c r="I28" s="68"/>
    </row>
    <row r="29" spans="1:9" ht="18.75" customHeight="1" x14ac:dyDescent="0.15">
      <c r="A29" s="15"/>
      <c r="B29" s="14" t="s">
        <v>50</v>
      </c>
      <c r="C29" s="13"/>
      <c r="D29" s="66">
        <v>22</v>
      </c>
      <c r="E29" s="2">
        <f t="shared" si="4"/>
        <v>7217284</v>
      </c>
      <c r="F29" s="17">
        <v>7217284</v>
      </c>
      <c r="G29" s="4"/>
      <c r="H29" s="67"/>
      <c r="I29" s="68"/>
    </row>
    <row r="30" spans="1:9" ht="18.75" customHeight="1" x14ac:dyDescent="0.15">
      <c r="A30" s="15"/>
      <c r="B30" s="14" t="s">
        <v>27</v>
      </c>
      <c r="C30" s="13"/>
      <c r="D30" s="66">
        <v>23</v>
      </c>
      <c r="E30" s="2">
        <f t="shared" si="4"/>
        <v>1999</v>
      </c>
      <c r="F30" s="17">
        <v>1882</v>
      </c>
      <c r="G30" s="4">
        <v>117</v>
      </c>
      <c r="H30" s="67"/>
      <c r="I30" s="68"/>
    </row>
    <row r="31" spans="1:9" ht="18.75" customHeight="1" x14ac:dyDescent="0.15">
      <c r="A31" s="15"/>
      <c r="B31" s="14" t="s">
        <v>28</v>
      </c>
      <c r="C31" s="13"/>
      <c r="D31" s="66">
        <v>24</v>
      </c>
      <c r="E31" s="2"/>
      <c r="F31" s="17"/>
      <c r="G31" s="4"/>
      <c r="H31" s="67"/>
      <c r="I31" s="68"/>
    </row>
    <row r="32" spans="1:9" ht="18.75" customHeight="1" x14ac:dyDescent="0.15">
      <c r="A32" s="15"/>
      <c r="B32" s="14" t="s">
        <v>29</v>
      </c>
      <c r="C32" s="13"/>
      <c r="D32" s="66">
        <v>25</v>
      </c>
      <c r="E32" s="2">
        <f t="shared" si="4"/>
        <v>2746587</v>
      </c>
      <c r="F32" s="17">
        <v>2746587</v>
      </c>
      <c r="G32" s="4"/>
      <c r="H32" s="67"/>
      <c r="I32" s="68"/>
    </row>
    <row r="33" spans="1:9" ht="18.75" customHeight="1" x14ac:dyDescent="0.15">
      <c r="A33" s="15"/>
      <c r="B33" s="14" t="s">
        <v>51</v>
      </c>
      <c r="C33" s="13"/>
      <c r="D33" s="66">
        <v>26</v>
      </c>
      <c r="E33" s="2">
        <f t="shared" si="4"/>
        <v>34777067</v>
      </c>
      <c r="F33" s="17">
        <v>34777067</v>
      </c>
      <c r="G33" s="4"/>
      <c r="H33" s="67"/>
      <c r="I33" s="68"/>
    </row>
    <row r="34" spans="1:9" ht="18.75" customHeight="1" x14ac:dyDescent="0.15">
      <c r="A34" s="15"/>
      <c r="B34" s="14" t="s">
        <v>52</v>
      </c>
      <c r="C34" s="13"/>
      <c r="D34" s="66">
        <v>27</v>
      </c>
      <c r="E34" s="2">
        <f t="shared" si="4"/>
        <v>18098396</v>
      </c>
      <c r="F34" s="17"/>
      <c r="G34" s="4">
        <v>18098396</v>
      </c>
      <c r="H34" s="67"/>
      <c r="I34" s="68"/>
    </row>
    <row r="35" spans="1:9" ht="18.75" customHeight="1" x14ac:dyDescent="0.15">
      <c r="A35" s="15"/>
      <c r="B35" s="6" t="s">
        <v>53</v>
      </c>
      <c r="C35" s="7"/>
      <c r="D35" s="72">
        <v>28</v>
      </c>
      <c r="E35" s="43">
        <f t="shared" si="4"/>
        <v>189441004</v>
      </c>
      <c r="F35" s="8"/>
      <c r="G35" s="44">
        <v>189441004</v>
      </c>
      <c r="H35" s="67"/>
      <c r="I35" s="68"/>
    </row>
    <row r="36" spans="1:9" ht="18.75" customHeight="1" x14ac:dyDescent="0.15">
      <c r="A36" s="15"/>
      <c r="B36" s="14"/>
      <c r="C36" s="13" t="s">
        <v>30</v>
      </c>
      <c r="D36" s="66" t="s">
        <v>55</v>
      </c>
      <c r="E36" s="46">
        <f>SUM(E25:E35)</f>
        <v>636300761</v>
      </c>
      <c r="F36" s="3">
        <f>SUM(F25:F35)</f>
        <v>428761244</v>
      </c>
      <c r="G36" s="5">
        <f>SUM(G25:G35)</f>
        <v>207539517</v>
      </c>
      <c r="H36" s="67"/>
      <c r="I36" s="68"/>
    </row>
    <row r="37" spans="1:9" ht="18.75" customHeight="1" x14ac:dyDescent="0.15">
      <c r="A37" s="15" t="s">
        <v>21</v>
      </c>
      <c r="B37" s="14"/>
      <c r="C37" s="13"/>
      <c r="D37" s="66"/>
      <c r="E37" s="46"/>
      <c r="F37" s="3"/>
      <c r="G37" s="5"/>
      <c r="H37" s="67"/>
      <c r="I37" s="68"/>
    </row>
    <row r="38" spans="1:9" ht="18.75" customHeight="1" x14ac:dyDescent="0.15">
      <c r="A38" s="15"/>
      <c r="B38" s="14" t="s">
        <v>32</v>
      </c>
      <c r="C38" s="13"/>
      <c r="D38" s="66">
        <v>30</v>
      </c>
      <c r="E38" s="46">
        <f>SUM(F38:G38)</f>
        <v>1336092</v>
      </c>
      <c r="F38" s="3">
        <v>122313</v>
      </c>
      <c r="G38" s="5">
        <v>1213779</v>
      </c>
      <c r="H38" s="67"/>
      <c r="I38" s="68"/>
    </row>
    <row r="39" spans="1:9" ht="18.75" customHeight="1" x14ac:dyDescent="0.15">
      <c r="A39" s="70"/>
      <c r="B39" s="57"/>
      <c r="C39" s="55" t="s">
        <v>47</v>
      </c>
      <c r="D39" s="56" t="s">
        <v>56</v>
      </c>
      <c r="E39" s="47">
        <f>E23+E36-E38</f>
        <v>202911281</v>
      </c>
      <c r="F39" s="48">
        <f>F23+F36-F38</f>
        <v>6593409</v>
      </c>
      <c r="G39" s="49">
        <f>G23+G36-G38</f>
        <v>196317872</v>
      </c>
      <c r="H39" s="67"/>
      <c r="I39" s="68"/>
    </row>
    <row r="40" spans="1:9" ht="18.75" customHeight="1" x14ac:dyDescent="0.15">
      <c r="A40" s="15" t="s">
        <v>22</v>
      </c>
      <c r="B40" s="14"/>
      <c r="C40" s="13"/>
      <c r="D40" s="66"/>
      <c r="E40" s="46"/>
      <c r="F40" s="3"/>
      <c r="G40" s="5"/>
      <c r="H40" s="67"/>
      <c r="I40" s="68"/>
    </row>
    <row r="41" spans="1:9" ht="18.75" customHeight="1" x14ac:dyDescent="0.15">
      <c r="A41" s="15"/>
      <c r="B41" s="14" t="s">
        <v>33</v>
      </c>
      <c r="C41" s="13"/>
      <c r="D41" s="66">
        <v>32</v>
      </c>
      <c r="E41" s="46">
        <f>SUM(F41:G41)</f>
        <v>58449603</v>
      </c>
      <c r="F41" s="3">
        <v>58449603</v>
      </c>
      <c r="G41" s="5"/>
      <c r="H41" s="67"/>
      <c r="I41" s="68"/>
    </row>
    <row r="42" spans="1:9" ht="18.75" customHeight="1" x14ac:dyDescent="0.15">
      <c r="A42" s="15"/>
      <c r="B42" s="14" t="s">
        <v>34</v>
      </c>
      <c r="C42" s="13"/>
      <c r="D42" s="66">
        <v>33</v>
      </c>
      <c r="E42" s="46"/>
      <c r="F42" s="3"/>
      <c r="G42" s="5"/>
      <c r="H42" s="67"/>
      <c r="I42" s="68"/>
    </row>
    <row r="43" spans="1:9" ht="18.75" customHeight="1" x14ac:dyDescent="0.15">
      <c r="A43" s="15"/>
      <c r="B43" s="6" t="s">
        <v>35</v>
      </c>
      <c r="C43" s="7"/>
      <c r="D43" s="69">
        <v>34</v>
      </c>
      <c r="E43" s="9"/>
      <c r="F43" s="10"/>
      <c r="G43" s="11"/>
      <c r="H43" s="67"/>
      <c r="I43" s="68"/>
    </row>
    <row r="44" spans="1:9" ht="18.75" customHeight="1" x14ac:dyDescent="0.15">
      <c r="A44" s="15"/>
      <c r="B44" s="14"/>
      <c r="C44" s="13" t="s">
        <v>7</v>
      </c>
      <c r="D44" s="66" t="s">
        <v>57</v>
      </c>
      <c r="E44" s="46">
        <f t="shared" ref="E44:G44" si="5">SUM(E41:E43)</f>
        <v>58449603</v>
      </c>
      <c r="F44" s="3">
        <f t="shared" si="5"/>
        <v>58449603</v>
      </c>
      <c r="G44" s="5">
        <f t="shared" si="5"/>
        <v>0</v>
      </c>
      <c r="H44" s="67"/>
      <c r="I44" s="68"/>
    </row>
    <row r="45" spans="1:9" ht="18.75" customHeight="1" x14ac:dyDescent="0.15">
      <c r="A45" s="15" t="s">
        <v>23</v>
      </c>
      <c r="B45" s="14"/>
      <c r="C45" s="13"/>
      <c r="D45" s="66"/>
      <c r="E45" s="46"/>
      <c r="F45" s="3"/>
      <c r="G45" s="5"/>
      <c r="H45" s="67"/>
      <c r="I45" s="68"/>
    </row>
    <row r="46" spans="1:9" ht="18.75" customHeight="1" x14ac:dyDescent="0.15">
      <c r="A46" s="73"/>
      <c r="B46" s="74" t="s">
        <v>8</v>
      </c>
      <c r="C46" s="75"/>
      <c r="D46" s="66">
        <v>36</v>
      </c>
      <c r="E46" s="46">
        <f>SUM(F46:G46)</f>
        <v>30000000</v>
      </c>
      <c r="F46" s="3">
        <v>30000000</v>
      </c>
      <c r="G46" s="5"/>
      <c r="H46" s="67"/>
      <c r="I46" s="68"/>
    </row>
    <row r="47" spans="1:9" ht="18.75" customHeight="1" x14ac:dyDescent="0.15">
      <c r="A47" s="15"/>
      <c r="B47" s="14" t="s">
        <v>36</v>
      </c>
      <c r="C47" s="13"/>
      <c r="D47" s="76">
        <v>37</v>
      </c>
      <c r="E47" s="46"/>
      <c r="F47" s="3"/>
      <c r="G47" s="5"/>
      <c r="H47" s="67"/>
      <c r="I47" s="68"/>
    </row>
    <row r="48" spans="1:9" ht="18.75" customHeight="1" x14ac:dyDescent="0.15">
      <c r="A48" s="15"/>
      <c r="B48" s="14" t="s">
        <v>37</v>
      </c>
      <c r="C48" s="13"/>
      <c r="D48" s="76">
        <v>38</v>
      </c>
      <c r="E48" s="46">
        <f t="shared" ref="E48" si="6">SUM(F48:G48)</f>
        <v>25840724</v>
      </c>
      <c r="F48" s="3">
        <v>25840724</v>
      </c>
      <c r="G48" s="5"/>
      <c r="H48" s="67"/>
      <c r="I48" s="68"/>
    </row>
    <row r="49" spans="1:9" ht="18.75" customHeight="1" x14ac:dyDescent="0.15">
      <c r="A49" s="15"/>
      <c r="B49" s="14" t="s">
        <v>38</v>
      </c>
      <c r="C49" s="13"/>
      <c r="D49" s="76">
        <v>39</v>
      </c>
      <c r="E49" s="46"/>
      <c r="F49" s="3"/>
      <c r="G49" s="5"/>
      <c r="H49" s="67"/>
      <c r="I49" s="68"/>
    </row>
    <row r="50" spans="1:9" ht="18.75" customHeight="1" x14ac:dyDescent="0.15">
      <c r="A50" s="15"/>
      <c r="B50" s="14" t="s">
        <v>58</v>
      </c>
      <c r="C50" s="13"/>
      <c r="D50" s="76">
        <v>40</v>
      </c>
      <c r="E50" s="46">
        <f t="shared" ref="E50" si="7">SUM(F50:G50)</f>
        <v>199368249</v>
      </c>
      <c r="F50" s="3"/>
      <c r="G50" s="5">
        <v>199368249</v>
      </c>
      <c r="H50" s="67"/>
      <c r="I50" s="68"/>
    </row>
    <row r="51" spans="1:9" ht="18.75" customHeight="1" x14ac:dyDescent="0.15">
      <c r="A51" s="15"/>
      <c r="B51" s="6" t="s">
        <v>39</v>
      </c>
      <c r="C51" s="7"/>
      <c r="D51" s="77">
        <v>41</v>
      </c>
      <c r="E51" s="9">
        <f>SUM(F51:G51)</f>
        <v>833333</v>
      </c>
      <c r="F51" s="10">
        <v>833333</v>
      </c>
      <c r="G51" s="11"/>
      <c r="H51" s="67"/>
      <c r="I51" s="68"/>
    </row>
    <row r="52" spans="1:9" ht="18.75" customHeight="1" x14ac:dyDescent="0.15">
      <c r="A52" s="15"/>
      <c r="B52" s="14"/>
      <c r="C52" s="13" t="s">
        <v>40</v>
      </c>
      <c r="D52" s="66" t="s">
        <v>59</v>
      </c>
      <c r="E52" s="46">
        <f t="shared" ref="E52:G52" si="8">SUM(E46:E51)</f>
        <v>256042306</v>
      </c>
      <c r="F52" s="3">
        <f t="shared" si="8"/>
        <v>56674057</v>
      </c>
      <c r="G52" s="5">
        <f t="shared" si="8"/>
        <v>199368249</v>
      </c>
      <c r="H52" s="67"/>
      <c r="I52" s="68"/>
    </row>
    <row r="53" spans="1:9" ht="18.75" customHeight="1" x14ac:dyDescent="0.15">
      <c r="A53" s="78"/>
      <c r="B53" s="79"/>
      <c r="C53" s="80" t="s">
        <v>9</v>
      </c>
      <c r="D53" s="81" t="s">
        <v>60</v>
      </c>
      <c r="E53" s="82">
        <f t="shared" ref="E53:G53" si="9">E39+E44-E52</f>
        <v>5318578</v>
      </c>
      <c r="F53" s="83">
        <f t="shared" si="9"/>
        <v>8368955</v>
      </c>
      <c r="G53" s="84">
        <f t="shared" si="9"/>
        <v>-3050377</v>
      </c>
      <c r="H53" s="67"/>
      <c r="I53" s="68"/>
    </row>
    <row r="54" spans="1:9" ht="18.75" customHeight="1" x14ac:dyDescent="0.15">
      <c r="A54" s="15"/>
      <c r="B54" s="14"/>
      <c r="C54" s="13" t="s">
        <v>10</v>
      </c>
      <c r="D54" s="66">
        <v>44</v>
      </c>
      <c r="E54" s="46">
        <f>SUM(F54:G54)</f>
        <v>1406600</v>
      </c>
      <c r="F54" s="3">
        <v>1406600</v>
      </c>
      <c r="G54" s="5">
        <v>0</v>
      </c>
      <c r="H54" s="67"/>
      <c r="I54" s="68"/>
    </row>
    <row r="55" spans="1:9" ht="18.75" customHeight="1" x14ac:dyDescent="0.15">
      <c r="A55" s="85"/>
      <c r="B55" s="86"/>
      <c r="C55" s="87" t="s">
        <v>41</v>
      </c>
      <c r="D55" s="88" t="s">
        <v>61</v>
      </c>
      <c r="E55" s="89">
        <f t="shared" ref="E55:G55" si="10">E53-E54</f>
        <v>3911978</v>
      </c>
      <c r="F55" s="90">
        <f t="shared" si="10"/>
        <v>6962355</v>
      </c>
      <c r="G55" s="91">
        <f t="shared" si="10"/>
        <v>-3050377</v>
      </c>
      <c r="H55" s="67"/>
      <c r="I55" s="68"/>
    </row>
    <row r="56" spans="1:9" ht="18.75" customHeight="1" x14ac:dyDescent="0.15">
      <c r="A56" s="92"/>
      <c r="B56" s="92"/>
      <c r="C56" s="92"/>
      <c r="D56" s="93"/>
      <c r="F56" s="94"/>
    </row>
  </sheetData>
  <autoFilter ref="A4:G4" xr:uid="{00000000-0009-0000-0000-000000000000}">
    <filterColumn colId="0" showButton="0"/>
    <filterColumn colId="1" showButton="0"/>
  </autoFilter>
  <mergeCells count="4">
    <mergeCell ref="F2:G2"/>
    <mergeCell ref="A3:C4"/>
    <mergeCell ref="D3:D4"/>
    <mergeCell ref="E3:G3"/>
  </mergeCells>
  <phoneticPr fontId="1"/>
  <printOptions horizontalCentered="1"/>
  <pageMargins left="0.78740157480314965" right="0" top="0.39370078740157483" bottom="0.35433070866141736" header="0.31496062992125984" footer="0"/>
  <pageSetup paperSize="9" scale="81" firstPageNumber="19" orientation="portrait" useFirstPageNumber="1" r:id="rId1"/>
  <headerFooter>
    <oddFooter>&amp;C&amp;"ＤＦＧ平成明朝体W9,標準"&amp;P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2B123-5689-4434-B84C-660FD79D22A0}">
  <sheetPr>
    <pageSetUpPr fitToPage="1"/>
  </sheetPr>
  <dimension ref="A1:I28"/>
  <sheetViews>
    <sheetView workbookViewId="0">
      <selection activeCell="E17" sqref="E17:E18"/>
    </sheetView>
  </sheetViews>
  <sheetFormatPr defaultRowHeight="19.5" customHeight="1" x14ac:dyDescent="0.15"/>
  <cols>
    <col min="1" max="1" width="2.625" style="22" customWidth="1"/>
    <col min="2" max="2" width="19.25" style="22" bestFit="1" customWidth="1"/>
    <col min="3" max="3" width="17.25" style="22" bestFit="1" customWidth="1"/>
    <col min="4" max="6" width="16.5" style="22" customWidth="1"/>
    <col min="7" max="7" width="9" style="22"/>
    <col min="8" max="8" width="11.625" style="22" bestFit="1" customWidth="1"/>
    <col min="9" max="16384" width="9" style="22"/>
  </cols>
  <sheetData>
    <row r="1" spans="1:9" ht="19.5" customHeight="1" x14ac:dyDescent="0.15">
      <c r="A1" s="22" t="s">
        <v>85</v>
      </c>
      <c r="F1" s="23"/>
    </row>
    <row r="2" spans="1:9" ht="29.25" customHeight="1" x14ac:dyDescent="0.15">
      <c r="A2" s="24" t="s">
        <v>123</v>
      </c>
      <c r="E2" s="121" t="s">
        <v>125</v>
      </c>
      <c r="F2" s="121"/>
    </row>
    <row r="3" spans="1:9" ht="19.5" customHeight="1" x14ac:dyDescent="0.15">
      <c r="A3" s="106" t="s">
        <v>54</v>
      </c>
      <c r="B3" s="107"/>
      <c r="C3" s="108"/>
      <c r="D3" s="106" t="s">
        <v>129</v>
      </c>
      <c r="E3" s="107"/>
      <c r="F3" s="108"/>
    </row>
    <row r="4" spans="1:9" ht="19.5" customHeight="1" x14ac:dyDescent="0.15">
      <c r="A4" s="109"/>
      <c r="B4" s="110"/>
      <c r="C4" s="111"/>
      <c r="D4" s="51"/>
      <c r="E4" s="52" t="s">
        <v>48</v>
      </c>
      <c r="F4" s="53" t="s">
        <v>49</v>
      </c>
    </row>
    <row r="5" spans="1:9" ht="19.5" customHeight="1" x14ac:dyDescent="0.15">
      <c r="A5" s="25"/>
      <c r="B5" s="26" t="s">
        <v>62</v>
      </c>
      <c r="C5" s="27"/>
      <c r="D5" s="12">
        <f t="shared" ref="D5:D28" si="0">SUM(E5:F5)</f>
        <v>2500000</v>
      </c>
      <c r="E5" s="1">
        <v>2500000</v>
      </c>
      <c r="F5" s="16"/>
      <c r="H5" s="31"/>
      <c r="I5" s="31"/>
    </row>
    <row r="6" spans="1:9" ht="19.5" customHeight="1" x14ac:dyDescent="0.15">
      <c r="A6" s="25"/>
      <c r="B6" s="26" t="s">
        <v>63</v>
      </c>
      <c r="C6" s="27"/>
      <c r="D6" s="12">
        <f t="shared" si="0"/>
        <v>25727182</v>
      </c>
      <c r="E6" s="1">
        <v>21917674</v>
      </c>
      <c r="F6" s="16">
        <v>3809508</v>
      </c>
      <c r="H6" s="31"/>
      <c r="I6" s="31"/>
    </row>
    <row r="7" spans="1:9" ht="19.5" customHeight="1" x14ac:dyDescent="0.15">
      <c r="A7" s="25"/>
      <c r="B7" s="26" t="s">
        <v>64</v>
      </c>
      <c r="C7" s="27"/>
      <c r="D7" s="12">
        <f t="shared" si="0"/>
        <v>4929810</v>
      </c>
      <c r="E7" s="1">
        <v>4219286</v>
      </c>
      <c r="F7" s="16">
        <v>710524</v>
      </c>
      <c r="H7" s="31"/>
      <c r="I7" s="31"/>
    </row>
    <row r="8" spans="1:9" ht="19.5" customHeight="1" x14ac:dyDescent="0.15">
      <c r="A8" s="25"/>
      <c r="B8" s="26" t="s">
        <v>65</v>
      </c>
      <c r="C8" s="27"/>
      <c r="D8" s="12">
        <f t="shared" si="0"/>
        <v>1477330</v>
      </c>
      <c r="E8" s="1">
        <v>1474112</v>
      </c>
      <c r="F8" s="16">
        <v>3218</v>
      </c>
      <c r="H8" s="31"/>
      <c r="I8" s="31"/>
    </row>
    <row r="9" spans="1:9" ht="19.5" customHeight="1" x14ac:dyDescent="0.15">
      <c r="A9" s="25"/>
      <c r="B9" s="26" t="s">
        <v>66</v>
      </c>
      <c r="C9" s="27"/>
      <c r="D9" s="12">
        <f t="shared" si="0"/>
        <v>3134610</v>
      </c>
      <c r="E9" s="1">
        <v>3079260</v>
      </c>
      <c r="F9" s="16">
        <v>55350</v>
      </c>
      <c r="H9" s="31"/>
      <c r="I9" s="31"/>
    </row>
    <row r="10" spans="1:9" ht="19.5" customHeight="1" x14ac:dyDescent="0.15">
      <c r="A10" s="25"/>
      <c r="B10" s="26" t="s">
        <v>67</v>
      </c>
      <c r="C10" s="27"/>
      <c r="D10" s="12">
        <f t="shared" si="0"/>
        <v>482760</v>
      </c>
      <c r="E10" s="1">
        <v>482760</v>
      </c>
      <c r="F10" s="16"/>
      <c r="H10" s="31"/>
      <c r="I10" s="31"/>
    </row>
    <row r="11" spans="1:9" ht="19.5" customHeight="1" x14ac:dyDescent="0.15">
      <c r="A11" s="25"/>
      <c r="B11" s="26" t="s">
        <v>68</v>
      </c>
      <c r="C11" s="27"/>
      <c r="D11" s="12">
        <f t="shared" si="0"/>
        <v>2048196</v>
      </c>
      <c r="E11" s="1">
        <v>1896656</v>
      </c>
      <c r="F11" s="16">
        <v>151540</v>
      </c>
      <c r="H11" s="31"/>
      <c r="I11" s="31"/>
    </row>
    <row r="12" spans="1:9" ht="19.5" customHeight="1" x14ac:dyDescent="0.15">
      <c r="A12" s="25"/>
      <c r="B12" s="26" t="s">
        <v>69</v>
      </c>
      <c r="C12" s="27"/>
      <c r="D12" s="12">
        <f t="shared" si="0"/>
        <v>2440680</v>
      </c>
      <c r="E12" s="1">
        <v>2440680</v>
      </c>
      <c r="F12" s="16"/>
      <c r="H12" s="31"/>
      <c r="I12" s="31"/>
    </row>
    <row r="13" spans="1:9" ht="19.5" customHeight="1" x14ac:dyDescent="0.15">
      <c r="A13" s="25"/>
      <c r="B13" s="26" t="s">
        <v>70</v>
      </c>
      <c r="C13" s="27"/>
      <c r="D13" s="12">
        <f t="shared" si="0"/>
        <v>373788</v>
      </c>
      <c r="E13" s="1">
        <v>314388</v>
      </c>
      <c r="F13" s="16">
        <v>59400</v>
      </c>
      <c r="H13" s="31"/>
      <c r="I13" s="31"/>
    </row>
    <row r="14" spans="1:9" ht="19.5" customHeight="1" x14ac:dyDescent="0.15">
      <c r="A14" s="25"/>
      <c r="B14" s="26" t="s">
        <v>71</v>
      </c>
      <c r="C14" s="27"/>
      <c r="D14" s="12">
        <f t="shared" si="0"/>
        <v>234890</v>
      </c>
      <c r="E14" s="1">
        <v>217515</v>
      </c>
      <c r="F14" s="16">
        <v>17375</v>
      </c>
      <c r="H14" s="31"/>
      <c r="I14" s="31"/>
    </row>
    <row r="15" spans="1:9" ht="19.5" customHeight="1" x14ac:dyDescent="0.15">
      <c r="A15" s="25"/>
      <c r="B15" s="26" t="s">
        <v>72</v>
      </c>
      <c r="C15" s="27"/>
      <c r="D15" s="12">
        <f t="shared" si="0"/>
        <v>1320007</v>
      </c>
      <c r="E15" s="1">
        <v>211355</v>
      </c>
      <c r="F15" s="16">
        <v>1108652</v>
      </c>
      <c r="H15" s="31"/>
      <c r="I15" s="31"/>
    </row>
    <row r="16" spans="1:9" ht="19.5" customHeight="1" x14ac:dyDescent="0.15">
      <c r="A16" s="25"/>
      <c r="B16" s="26" t="s">
        <v>73</v>
      </c>
      <c r="C16" s="27"/>
      <c r="D16" s="12">
        <f t="shared" si="0"/>
        <v>1510124</v>
      </c>
      <c r="E16" s="1">
        <v>840671</v>
      </c>
      <c r="F16" s="16">
        <v>669453</v>
      </c>
      <c r="H16" s="31"/>
      <c r="I16" s="31"/>
    </row>
    <row r="17" spans="1:9" ht="19.5" customHeight="1" x14ac:dyDescent="0.15">
      <c r="A17" s="25"/>
      <c r="B17" s="26" t="s">
        <v>74</v>
      </c>
      <c r="C17" s="27"/>
      <c r="D17" s="12">
        <f t="shared" si="0"/>
        <v>1596581</v>
      </c>
      <c r="E17" s="1">
        <v>1464681</v>
      </c>
      <c r="F17" s="16">
        <v>131900</v>
      </c>
      <c r="H17" s="31"/>
      <c r="I17" s="31"/>
    </row>
    <row r="18" spans="1:9" ht="19.5" customHeight="1" x14ac:dyDescent="0.15">
      <c r="A18" s="25"/>
      <c r="B18" s="26" t="s">
        <v>75</v>
      </c>
      <c r="C18" s="27"/>
      <c r="D18" s="12">
        <f t="shared" si="0"/>
        <v>593595</v>
      </c>
      <c r="E18" s="1">
        <v>306548</v>
      </c>
      <c r="F18" s="16">
        <v>287047</v>
      </c>
      <c r="H18" s="31"/>
      <c r="I18" s="31"/>
    </row>
    <row r="19" spans="1:9" ht="19.5" customHeight="1" x14ac:dyDescent="0.15">
      <c r="A19" s="25"/>
      <c r="B19" s="26" t="s">
        <v>76</v>
      </c>
      <c r="C19" s="27"/>
      <c r="D19" s="12">
        <f t="shared" si="0"/>
        <v>1410700</v>
      </c>
      <c r="E19" s="1">
        <v>1310790</v>
      </c>
      <c r="F19" s="16">
        <v>99910</v>
      </c>
      <c r="H19" s="31"/>
      <c r="I19" s="31"/>
    </row>
    <row r="20" spans="1:9" ht="19.5" customHeight="1" x14ac:dyDescent="0.15">
      <c r="A20" s="25"/>
      <c r="B20" s="26" t="s">
        <v>77</v>
      </c>
      <c r="C20" s="27"/>
      <c r="D20" s="12">
        <f t="shared" si="0"/>
        <v>1170846</v>
      </c>
      <c r="E20" s="1">
        <v>1167258</v>
      </c>
      <c r="F20" s="16">
        <v>3588</v>
      </c>
      <c r="H20" s="31"/>
      <c r="I20" s="31"/>
    </row>
    <row r="21" spans="1:9" ht="19.5" customHeight="1" x14ac:dyDescent="0.15">
      <c r="A21" s="25"/>
      <c r="B21" s="26" t="s">
        <v>78</v>
      </c>
      <c r="C21" s="27"/>
      <c r="D21" s="12">
        <f t="shared" si="0"/>
        <v>87021</v>
      </c>
      <c r="E21" s="1">
        <v>87021</v>
      </c>
      <c r="F21" s="16"/>
      <c r="H21" s="31"/>
      <c r="I21" s="31"/>
    </row>
    <row r="22" spans="1:9" ht="19.5" customHeight="1" x14ac:dyDescent="0.15">
      <c r="A22" s="25"/>
      <c r="B22" s="26" t="s">
        <v>79</v>
      </c>
      <c r="C22" s="27"/>
      <c r="D22" s="12">
        <f t="shared" si="0"/>
        <v>965107</v>
      </c>
      <c r="E22" s="1">
        <v>965107</v>
      </c>
      <c r="F22" s="16"/>
      <c r="H22" s="31"/>
      <c r="I22" s="31"/>
    </row>
    <row r="23" spans="1:9" ht="19.5" customHeight="1" x14ac:dyDescent="0.15">
      <c r="A23" s="25"/>
      <c r="B23" s="26" t="s">
        <v>80</v>
      </c>
      <c r="C23" s="27"/>
      <c r="D23" s="12">
        <f t="shared" si="0"/>
        <v>466000</v>
      </c>
      <c r="E23" s="1">
        <v>466000</v>
      </c>
      <c r="F23" s="16"/>
      <c r="H23" s="31"/>
      <c r="I23" s="31"/>
    </row>
    <row r="24" spans="1:9" ht="19.5" customHeight="1" x14ac:dyDescent="0.15">
      <c r="A24" s="25"/>
      <c r="B24" s="26" t="s">
        <v>81</v>
      </c>
      <c r="C24" s="27"/>
      <c r="D24" s="12">
        <f t="shared" si="0"/>
        <v>1262509</v>
      </c>
      <c r="E24" s="1">
        <v>1022340</v>
      </c>
      <c r="F24" s="16">
        <v>240169</v>
      </c>
      <c r="H24" s="31"/>
      <c r="I24" s="31"/>
    </row>
    <row r="25" spans="1:9" ht="19.5" customHeight="1" x14ac:dyDescent="0.15">
      <c r="A25" s="25"/>
      <c r="B25" s="26" t="s">
        <v>82</v>
      </c>
      <c r="C25" s="27"/>
      <c r="D25" s="12">
        <f t="shared" si="0"/>
        <v>3135487</v>
      </c>
      <c r="E25" s="1">
        <v>1826522</v>
      </c>
      <c r="F25" s="16">
        <v>1308965</v>
      </c>
      <c r="H25" s="31"/>
      <c r="I25" s="31"/>
    </row>
    <row r="26" spans="1:9" ht="19.5" customHeight="1" x14ac:dyDescent="0.15">
      <c r="A26" s="25"/>
      <c r="B26" s="26" t="s">
        <v>83</v>
      </c>
      <c r="C26" s="27"/>
      <c r="D26" s="12">
        <f t="shared" si="0"/>
        <v>3010918</v>
      </c>
      <c r="E26" s="1">
        <v>2946226</v>
      </c>
      <c r="F26" s="16">
        <v>64692</v>
      </c>
      <c r="H26" s="31"/>
      <c r="I26" s="31"/>
    </row>
    <row r="27" spans="1:9" ht="19.5" customHeight="1" x14ac:dyDescent="0.15">
      <c r="A27" s="25"/>
      <c r="B27" s="26" t="s">
        <v>84</v>
      </c>
      <c r="C27" s="27"/>
      <c r="D27" s="12">
        <f t="shared" si="0"/>
        <v>2004000</v>
      </c>
      <c r="E27" s="1">
        <v>2004000</v>
      </c>
      <c r="F27" s="16"/>
      <c r="H27" s="31"/>
      <c r="I27" s="31"/>
    </row>
    <row r="28" spans="1:9" ht="19.5" customHeight="1" x14ac:dyDescent="0.15">
      <c r="A28" s="115" t="s">
        <v>122</v>
      </c>
      <c r="B28" s="116"/>
      <c r="C28" s="117"/>
      <c r="D28" s="18">
        <f t="shared" si="0"/>
        <v>61882141</v>
      </c>
      <c r="E28" s="19">
        <f>SUM(E5:E27)</f>
        <v>53160850</v>
      </c>
      <c r="F28" s="20">
        <f>SUM(F5:F27)</f>
        <v>8721291</v>
      </c>
      <c r="H28" s="31"/>
      <c r="I28" s="31"/>
    </row>
  </sheetData>
  <mergeCells count="4">
    <mergeCell ref="E2:F2"/>
    <mergeCell ref="A3:C4"/>
    <mergeCell ref="D3:F3"/>
    <mergeCell ref="A28:C28"/>
  </mergeCells>
  <phoneticPr fontId="1"/>
  <pageMargins left="0.39370078740157483" right="0.78740157480314965" top="0.74803149606299213" bottom="0.74803149606299213" header="0.31496062992125984" footer="0.31496062992125984"/>
  <pageSetup paperSize="9" firstPageNumber="20" orientation="portrait" useFirstPageNumber="1" r:id="rId1"/>
  <headerFooter>
    <oddFooter>&amp;C&amp;"ＤＦＧ平成明朝体W9,標準"&amp;P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DC842-FB5F-43B8-8742-F4A21179CCEE}">
  <sheetPr>
    <pageSetUpPr fitToPage="1"/>
  </sheetPr>
  <dimension ref="A1:I41"/>
  <sheetViews>
    <sheetView workbookViewId="0">
      <selection activeCell="E17" sqref="E17"/>
    </sheetView>
  </sheetViews>
  <sheetFormatPr defaultRowHeight="18.75" customHeight="1" x14ac:dyDescent="0.15"/>
  <cols>
    <col min="1" max="1" width="5.25" style="22" customWidth="1"/>
    <col min="2" max="2" width="9" style="22" customWidth="1"/>
    <col min="3" max="3" width="17.25" style="22" bestFit="1" customWidth="1"/>
    <col min="4" max="5" width="17.875" style="22" customWidth="1"/>
    <col min="6" max="6" width="16.5" style="22" customWidth="1"/>
    <col min="7" max="7" width="12.125" style="22" hidden="1" customWidth="1"/>
    <col min="8" max="8" width="12.75" style="22" bestFit="1" customWidth="1"/>
    <col min="9" max="16384" width="9" style="22"/>
  </cols>
  <sheetData>
    <row r="1" spans="1:9" ht="18.75" customHeight="1" x14ac:dyDescent="0.15">
      <c r="A1" s="22" t="s">
        <v>85</v>
      </c>
      <c r="F1" s="30"/>
    </row>
    <row r="2" spans="1:9" ht="29.25" customHeight="1" x14ac:dyDescent="0.15">
      <c r="A2" s="24" t="s">
        <v>126</v>
      </c>
      <c r="E2" s="121" t="s">
        <v>125</v>
      </c>
      <c r="F2" s="121"/>
    </row>
    <row r="3" spans="1:9" ht="18.75" customHeight="1" x14ac:dyDescent="0.15">
      <c r="A3" s="106" t="s">
        <v>54</v>
      </c>
      <c r="B3" s="107"/>
      <c r="C3" s="108"/>
      <c r="D3" s="106" t="s">
        <v>129</v>
      </c>
      <c r="E3" s="107"/>
      <c r="F3" s="108"/>
    </row>
    <row r="4" spans="1:9" ht="18.75" customHeight="1" x14ac:dyDescent="0.15">
      <c r="A4" s="109"/>
      <c r="B4" s="110"/>
      <c r="C4" s="111"/>
      <c r="D4" s="51"/>
      <c r="E4" s="52" t="s">
        <v>48</v>
      </c>
      <c r="F4" s="53" t="s">
        <v>49</v>
      </c>
    </row>
    <row r="5" spans="1:9" ht="18.75" customHeight="1" x14ac:dyDescent="0.15">
      <c r="A5" s="32" t="s">
        <v>113</v>
      </c>
      <c r="B5" s="33"/>
      <c r="C5" s="34"/>
      <c r="D5" s="2"/>
      <c r="E5" s="17"/>
      <c r="F5" s="4"/>
    </row>
    <row r="6" spans="1:9" ht="18.75" customHeight="1" x14ac:dyDescent="0.15">
      <c r="A6" s="32" t="s">
        <v>114</v>
      </c>
      <c r="B6" s="33" t="s">
        <v>86</v>
      </c>
      <c r="C6" s="34"/>
      <c r="D6" s="2">
        <f t="shared" ref="D6:D40" si="0">SUM(E6:F6)</f>
        <v>12605951</v>
      </c>
      <c r="E6" s="17">
        <v>12605951</v>
      </c>
      <c r="F6" s="4"/>
      <c r="H6" s="31"/>
      <c r="I6" s="31"/>
    </row>
    <row r="7" spans="1:9" ht="18.75" customHeight="1" x14ac:dyDescent="0.15">
      <c r="A7" s="32" t="s">
        <v>114</v>
      </c>
      <c r="B7" s="33" t="s">
        <v>87</v>
      </c>
      <c r="C7" s="34"/>
      <c r="D7" s="2">
        <f t="shared" si="0"/>
        <v>27983512</v>
      </c>
      <c r="E7" s="17">
        <v>27983512</v>
      </c>
      <c r="F7" s="4"/>
      <c r="H7" s="31"/>
      <c r="I7" s="31"/>
    </row>
    <row r="8" spans="1:9" ht="18.75" customHeight="1" x14ac:dyDescent="0.15">
      <c r="A8" s="32" t="s">
        <v>114</v>
      </c>
      <c r="B8" s="33" t="s">
        <v>88</v>
      </c>
      <c r="C8" s="34"/>
      <c r="D8" s="2">
        <f t="shared" si="0"/>
        <v>20613477</v>
      </c>
      <c r="E8" s="17">
        <v>20607494</v>
      </c>
      <c r="F8" s="4">
        <v>5983</v>
      </c>
      <c r="H8" s="31"/>
      <c r="I8" s="31"/>
    </row>
    <row r="9" spans="1:9" ht="18.75" customHeight="1" x14ac:dyDescent="0.15">
      <c r="A9" s="32" t="s">
        <v>114</v>
      </c>
      <c r="B9" s="33" t="s">
        <v>89</v>
      </c>
      <c r="C9" s="34"/>
      <c r="D9" s="2">
        <f t="shared" si="0"/>
        <v>802164</v>
      </c>
      <c r="E9" s="17">
        <v>802164</v>
      </c>
      <c r="F9" s="4"/>
      <c r="H9" s="31"/>
      <c r="I9" s="31"/>
    </row>
    <row r="10" spans="1:9" ht="18.75" customHeight="1" x14ac:dyDescent="0.15">
      <c r="A10" s="32" t="s">
        <v>114</v>
      </c>
      <c r="B10" s="35"/>
      <c r="C10" s="36" t="s">
        <v>90</v>
      </c>
      <c r="D10" s="37">
        <f t="shared" si="0"/>
        <v>62005104</v>
      </c>
      <c r="E10" s="38">
        <f>SUM(E6:E9)</f>
        <v>61999121</v>
      </c>
      <c r="F10" s="39">
        <f>SUM(F6:F9)</f>
        <v>5983</v>
      </c>
      <c r="H10" s="31"/>
      <c r="I10" s="31"/>
    </row>
    <row r="11" spans="1:9" ht="18.75" customHeight="1" x14ac:dyDescent="0.15">
      <c r="A11" s="32" t="s">
        <v>115</v>
      </c>
      <c r="B11" s="33"/>
      <c r="C11" s="34"/>
      <c r="D11" s="2"/>
      <c r="E11" s="17"/>
      <c r="F11" s="4"/>
      <c r="H11" s="31"/>
      <c r="I11" s="31"/>
    </row>
    <row r="12" spans="1:9" ht="18.75" customHeight="1" x14ac:dyDescent="0.15">
      <c r="A12" s="32" t="s">
        <v>114</v>
      </c>
      <c r="B12" s="33" t="s">
        <v>91</v>
      </c>
      <c r="C12" s="34"/>
      <c r="D12" s="2">
        <f t="shared" si="0"/>
        <v>14162950</v>
      </c>
      <c r="E12" s="17">
        <v>14162950</v>
      </c>
      <c r="F12" s="4"/>
      <c r="H12" s="31"/>
      <c r="I12" s="31"/>
    </row>
    <row r="13" spans="1:9" ht="18.75" customHeight="1" x14ac:dyDescent="0.15">
      <c r="A13" s="32" t="s">
        <v>114</v>
      </c>
      <c r="B13" s="50" t="s">
        <v>65</v>
      </c>
      <c r="C13" s="34"/>
      <c r="D13" s="2">
        <f t="shared" si="0"/>
        <v>273776</v>
      </c>
      <c r="E13" s="17">
        <v>273026</v>
      </c>
      <c r="F13" s="4">
        <v>750</v>
      </c>
      <c r="H13" s="31"/>
      <c r="I13" s="31"/>
    </row>
    <row r="14" spans="1:9" ht="18.75" customHeight="1" x14ac:dyDescent="0.15">
      <c r="A14" s="32" t="s">
        <v>114</v>
      </c>
      <c r="B14" s="33"/>
      <c r="C14" s="36" t="s">
        <v>90</v>
      </c>
      <c r="D14" s="37">
        <f t="shared" si="0"/>
        <v>14436726</v>
      </c>
      <c r="E14" s="38">
        <f>SUM(E12:E13)</f>
        <v>14435976</v>
      </c>
      <c r="F14" s="39">
        <f>SUM(F12:F13)</f>
        <v>750</v>
      </c>
      <c r="H14" s="31"/>
      <c r="I14" s="31"/>
    </row>
    <row r="15" spans="1:9" ht="18.75" customHeight="1" x14ac:dyDescent="0.15">
      <c r="A15" s="32" t="s">
        <v>116</v>
      </c>
      <c r="B15" s="33"/>
      <c r="C15" s="34"/>
      <c r="D15" s="2"/>
      <c r="E15" s="17"/>
      <c r="F15" s="4"/>
      <c r="H15" s="31"/>
      <c r="I15" s="31"/>
    </row>
    <row r="16" spans="1:9" ht="18.75" customHeight="1" x14ac:dyDescent="0.15">
      <c r="A16" s="32" t="s">
        <v>114</v>
      </c>
      <c r="B16" s="33" t="s">
        <v>92</v>
      </c>
      <c r="C16" s="34"/>
      <c r="D16" s="2">
        <f t="shared" si="0"/>
        <v>289247175</v>
      </c>
      <c r="E16" s="17">
        <v>289247175</v>
      </c>
      <c r="F16" s="4"/>
      <c r="H16" s="31"/>
      <c r="I16" s="31"/>
    </row>
    <row r="17" spans="1:9" ht="18.75" customHeight="1" x14ac:dyDescent="0.15">
      <c r="A17" s="32" t="s">
        <v>114</v>
      </c>
      <c r="B17" s="35"/>
      <c r="C17" s="36" t="s">
        <v>90</v>
      </c>
      <c r="D17" s="37">
        <f t="shared" si="0"/>
        <v>289247175</v>
      </c>
      <c r="E17" s="38">
        <f>SUM(E16)</f>
        <v>289247175</v>
      </c>
      <c r="F17" s="39">
        <f>SUM(F16)</f>
        <v>0</v>
      </c>
      <c r="H17" s="31"/>
      <c r="I17" s="31"/>
    </row>
    <row r="18" spans="1:9" ht="18.75" customHeight="1" x14ac:dyDescent="0.15">
      <c r="A18" s="32" t="s">
        <v>117</v>
      </c>
      <c r="B18" s="33"/>
      <c r="C18" s="34"/>
      <c r="D18" s="2"/>
      <c r="E18" s="17"/>
      <c r="F18" s="4"/>
      <c r="H18" s="31"/>
      <c r="I18" s="31"/>
    </row>
    <row r="19" spans="1:9" ht="18.75" customHeight="1" x14ac:dyDescent="0.15">
      <c r="A19" s="32"/>
      <c r="B19" s="33" t="s">
        <v>93</v>
      </c>
      <c r="C19" s="34"/>
      <c r="D19" s="2">
        <f t="shared" si="0"/>
        <v>394614</v>
      </c>
      <c r="E19" s="17">
        <v>394614</v>
      </c>
      <c r="F19" s="4"/>
      <c r="H19" s="31"/>
      <c r="I19" s="31"/>
    </row>
    <row r="20" spans="1:9" ht="18.75" customHeight="1" x14ac:dyDescent="0.15">
      <c r="A20" s="32"/>
      <c r="B20" s="33" t="s">
        <v>94</v>
      </c>
      <c r="C20" s="34"/>
      <c r="D20" s="2">
        <f t="shared" si="0"/>
        <v>3189738</v>
      </c>
      <c r="E20" s="17">
        <v>2977396</v>
      </c>
      <c r="F20" s="4">
        <v>212342</v>
      </c>
      <c r="H20" s="31"/>
      <c r="I20" s="31"/>
    </row>
    <row r="21" spans="1:9" ht="18.75" customHeight="1" x14ac:dyDescent="0.15">
      <c r="A21" s="32"/>
      <c r="B21" s="33" t="s">
        <v>70</v>
      </c>
      <c r="C21" s="34"/>
      <c r="D21" s="2">
        <f t="shared" si="0"/>
        <v>8956815</v>
      </c>
      <c r="E21" s="17">
        <v>8823705</v>
      </c>
      <c r="F21" s="4">
        <v>133110</v>
      </c>
      <c r="H21" s="31"/>
      <c r="I21" s="31"/>
    </row>
    <row r="22" spans="1:9" ht="18.75" customHeight="1" x14ac:dyDescent="0.15">
      <c r="A22" s="32"/>
      <c r="B22" s="33" t="s">
        <v>95</v>
      </c>
      <c r="C22" s="34"/>
      <c r="D22" s="2">
        <f t="shared" si="0"/>
        <v>1485100</v>
      </c>
      <c r="E22" s="17">
        <v>1485100</v>
      </c>
      <c r="F22" s="4"/>
      <c r="H22" s="31"/>
      <c r="I22" s="31"/>
    </row>
    <row r="23" spans="1:9" ht="18.75" customHeight="1" x14ac:dyDescent="0.15">
      <c r="A23" s="32"/>
      <c r="B23" s="33" t="s">
        <v>96</v>
      </c>
      <c r="C23" s="34"/>
      <c r="D23" s="2">
        <f t="shared" si="0"/>
        <v>3109346</v>
      </c>
      <c r="E23" s="17">
        <v>3109346</v>
      </c>
      <c r="F23" s="4"/>
      <c r="H23" s="31"/>
      <c r="I23" s="31"/>
    </row>
    <row r="24" spans="1:9" ht="18.75" customHeight="1" x14ac:dyDescent="0.15">
      <c r="A24" s="32"/>
      <c r="B24" s="33" t="s">
        <v>66</v>
      </c>
      <c r="C24" s="34"/>
      <c r="D24" s="2">
        <f t="shared" si="0"/>
        <v>11931550</v>
      </c>
      <c r="E24" s="17">
        <v>9039572</v>
      </c>
      <c r="F24" s="4">
        <v>2891978</v>
      </c>
      <c r="H24" s="31"/>
      <c r="I24" s="31"/>
    </row>
    <row r="25" spans="1:9" ht="18.75" customHeight="1" x14ac:dyDescent="0.15">
      <c r="A25" s="32"/>
      <c r="B25" s="33" t="s">
        <v>97</v>
      </c>
      <c r="C25" s="34"/>
      <c r="D25" s="2">
        <f t="shared" si="0"/>
        <v>26553790</v>
      </c>
      <c r="E25" s="17">
        <v>26553790</v>
      </c>
      <c r="F25" s="4"/>
      <c r="H25" s="31"/>
      <c r="I25" s="31"/>
    </row>
    <row r="26" spans="1:9" ht="18.75" customHeight="1" x14ac:dyDescent="0.15">
      <c r="A26" s="32"/>
      <c r="B26" s="33" t="s">
        <v>98</v>
      </c>
      <c r="C26" s="34"/>
      <c r="D26" s="2">
        <f t="shared" si="0"/>
        <v>10028013</v>
      </c>
      <c r="E26" s="17">
        <v>9366808</v>
      </c>
      <c r="F26" s="4">
        <v>661205</v>
      </c>
      <c r="H26" s="31"/>
      <c r="I26" s="31"/>
    </row>
    <row r="27" spans="1:9" ht="18.75" customHeight="1" x14ac:dyDescent="0.15">
      <c r="A27" s="32"/>
      <c r="B27" s="33" t="s">
        <v>99</v>
      </c>
      <c r="C27" s="34"/>
      <c r="D27" s="2">
        <f t="shared" si="0"/>
        <v>1121660</v>
      </c>
      <c r="E27" s="17">
        <v>1098821</v>
      </c>
      <c r="F27" s="4">
        <v>22839</v>
      </c>
      <c r="H27" s="31"/>
      <c r="I27" s="31"/>
    </row>
    <row r="28" spans="1:9" ht="18.75" customHeight="1" x14ac:dyDescent="0.15">
      <c r="A28" s="32"/>
      <c r="B28" s="33" t="s">
        <v>100</v>
      </c>
      <c r="C28" s="34"/>
      <c r="D28" s="2">
        <f t="shared" si="0"/>
        <v>4611545</v>
      </c>
      <c r="E28" s="17">
        <v>4176240</v>
      </c>
      <c r="F28" s="4">
        <v>435305</v>
      </c>
      <c r="H28" s="31"/>
      <c r="I28" s="31"/>
    </row>
    <row r="29" spans="1:9" ht="18.75" customHeight="1" x14ac:dyDescent="0.15">
      <c r="A29" s="32"/>
      <c r="B29" s="33" t="s">
        <v>101</v>
      </c>
      <c r="C29" s="34"/>
      <c r="D29" s="2">
        <f t="shared" si="0"/>
        <v>12481650</v>
      </c>
      <c r="E29" s="17">
        <v>12481650</v>
      </c>
      <c r="F29" s="4"/>
      <c r="H29" s="31"/>
      <c r="I29" s="31"/>
    </row>
    <row r="30" spans="1:9" ht="18.75" customHeight="1" x14ac:dyDescent="0.15">
      <c r="A30" s="32"/>
      <c r="B30" s="33" t="s">
        <v>102</v>
      </c>
      <c r="C30" s="34"/>
      <c r="D30" s="2">
        <f t="shared" si="0"/>
        <v>845471</v>
      </c>
      <c r="E30" s="17"/>
      <c r="F30" s="4">
        <v>845471</v>
      </c>
      <c r="H30" s="31"/>
      <c r="I30" s="31"/>
    </row>
    <row r="31" spans="1:9" ht="18.75" customHeight="1" x14ac:dyDescent="0.15">
      <c r="A31" s="32"/>
      <c r="B31" s="33" t="s">
        <v>103</v>
      </c>
      <c r="C31" s="34"/>
      <c r="D31" s="2">
        <f t="shared" si="0"/>
        <v>3987800</v>
      </c>
      <c r="E31" s="17"/>
      <c r="F31" s="4">
        <v>3987800</v>
      </c>
      <c r="H31" s="31"/>
      <c r="I31" s="31"/>
    </row>
    <row r="32" spans="1:9" ht="18.75" customHeight="1" x14ac:dyDescent="0.15">
      <c r="A32" s="32"/>
      <c r="B32" s="33" t="s">
        <v>104</v>
      </c>
      <c r="C32" s="34"/>
      <c r="D32" s="2">
        <f t="shared" si="0"/>
        <v>499608</v>
      </c>
      <c r="E32" s="17"/>
      <c r="F32" s="4">
        <v>499608</v>
      </c>
      <c r="H32" s="31"/>
      <c r="I32" s="31"/>
    </row>
    <row r="33" spans="1:9" ht="18.75" customHeight="1" x14ac:dyDescent="0.15">
      <c r="A33" s="32"/>
      <c r="B33" s="33" t="s">
        <v>105</v>
      </c>
      <c r="C33" s="34"/>
      <c r="D33" s="2">
        <f t="shared" si="0"/>
        <v>11227</v>
      </c>
      <c r="E33" s="17"/>
      <c r="F33" s="4">
        <v>11227</v>
      </c>
      <c r="H33" s="31"/>
      <c r="I33" s="31"/>
    </row>
    <row r="34" spans="1:9" ht="18.75" customHeight="1" x14ac:dyDescent="0.15">
      <c r="A34" s="32" t="s">
        <v>114</v>
      </c>
      <c r="B34" s="35"/>
      <c r="C34" s="36" t="s">
        <v>90</v>
      </c>
      <c r="D34" s="37">
        <f t="shared" si="0"/>
        <v>89207927</v>
      </c>
      <c r="E34" s="38">
        <f>SUM(E19:E33)</f>
        <v>79507042</v>
      </c>
      <c r="F34" s="39">
        <f>SUM(F19:F33)</f>
        <v>9700885</v>
      </c>
      <c r="G34" s="28"/>
      <c r="H34" s="31"/>
      <c r="I34" s="31"/>
    </row>
    <row r="35" spans="1:9" ht="18.75" customHeight="1" x14ac:dyDescent="0.15">
      <c r="A35" s="118" t="s">
        <v>106</v>
      </c>
      <c r="B35" s="119"/>
      <c r="C35" s="120"/>
      <c r="D35" s="40">
        <f t="shared" si="0"/>
        <v>454896932</v>
      </c>
      <c r="E35" s="41">
        <f>E10+E14+E17+E34</f>
        <v>445189314</v>
      </c>
      <c r="F35" s="42">
        <f>F10+F14+F17+F34</f>
        <v>9707618</v>
      </c>
      <c r="G35" s="28" t="s">
        <v>120</v>
      </c>
      <c r="H35" s="31"/>
      <c r="I35" s="31"/>
    </row>
    <row r="36" spans="1:9" ht="18.75" customHeight="1" x14ac:dyDescent="0.15">
      <c r="A36" s="32"/>
      <c r="B36" s="33" t="s">
        <v>107</v>
      </c>
      <c r="C36" s="34"/>
      <c r="D36" s="2">
        <f t="shared" si="0"/>
        <v>14256</v>
      </c>
      <c r="E36" s="17">
        <v>14256</v>
      </c>
      <c r="F36" s="4"/>
      <c r="G36" s="122" t="s">
        <v>118</v>
      </c>
      <c r="H36" s="31"/>
      <c r="I36" s="31"/>
    </row>
    <row r="37" spans="1:9" ht="18.75" customHeight="1" x14ac:dyDescent="0.15">
      <c r="A37" s="32"/>
      <c r="B37" s="33" t="s">
        <v>108</v>
      </c>
      <c r="C37" s="34"/>
      <c r="D37" s="2">
        <f t="shared" si="0"/>
        <v>8515682</v>
      </c>
      <c r="E37" s="17">
        <v>8515682</v>
      </c>
      <c r="F37" s="4"/>
      <c r="G37" s="122"/>
      <c r="H37" s="31"/>
      <c r="I37" s="31"/>
    </row>
    <row r="38" spans="1:9" ht="18.75" customHeight="1" x14ac:dyDescent="0.15">
      <c r="A38" s="32"/>
      <c r="B38" s="33" t="s">
        <v>109</v>
      </c>
      <c r="C38" s="34"/>
      <c r="D38" s="2">
        <f t="shared" si="0"/>
        <v>35082292</v>
      </c>
      <c r="E38" s="17">
        <v>35082292</v>
      </c>
      <c r="F38" s="4"/>
      <c r="G38" s="122"/>
      <c r="H38" s="31"/>
      <c r="I38" s="31"/>
    </row>
    <row r="39" spans="1:9" ht="18.75" customHeight="1" x14ac:dyDescent="0.15">
      <c r="A39" s="25"/>
      <c r="B39" s="26" t="s">
        <v>110</v>
      </c>
      <c r="C39" s="27"/>
      <c r="D39" s="12">
        <f t="shared" si="0"/>
        <v>17853322</v>
      </c>
      <c r="E39" s="1">
        <v>9432279</v>
      </c>
      <c r="F39" s="16">
        <v>8421043</v>
      </c>
      <c r="G39" s="122" t="s">
        <v>119</v>
      </c>
      <c r="H39" s="31"/>
      <c r="I39" s="31"/>
    </row>
    <row r="40" spans="1:9" ht="18.75" customHeight="1" x14ac:dyDescent="0.15">
      <c r="A40" s="25"/>
      <c r="B40" s="26" t="s">
        <v>111</v>
      </c>
      <c r="C40" s="27"/>
      <c r="D40" s="12">
        <f t="shared" si="0"/>
        <v>38057910</v>
      </c>
      <c r="E40" s="1">
        <v>38057910</v>
      </c>
      <c r="F40" s="16"/>
      <c r="G40" s="122"/>
      <c r="H40" s="31"/>
      <c r="I40" s="31"/>
    </row>
    <row r="41" spans="1:9" ht="18.75" customHeight="1" x14ac:dyDescent="0.15">
      <c r="A41" s="115" t="s">
        <v>112</v>
      </c>
      <c r="B41" s="116"/>
      <c r="C41" s="117"/>
      <c r="D41" s="18">
        <f>SUM(E41:F41)</f>
        <v>442597930</v>
      </c>
      <c r="E41" s="19">
        <f>E35+E36+E37+E38-E39-E40</f>
        <v>441311355</v>
      </c>
      <c r="F41" s="20">
        <f>F35+F36+F37+F38-F39-F40</f>
        <v>1286575</v>
      </c>
      <c r="G41" s="29" t="s">
        <v>121</v>
      </c>
      <c r="H41" s="31"/>
      <c r="I41" s="31"/>
    </row>
  </sheetData>
  <mergeCells count="7">
    <mergeCell ref="G36:G38"/>
    <mergeCell ref="G39:G40"/>
    <mergeCell ref="A41:C41"/>
    <mergeCell ref="E2:F2"/>
    <mergeCell ref="A3:C4"/>
    <mergeCell ref="D3:F3"/>
    <mergeCell ref="A35:C35"/>
  </mergeCells>
  <phoneticPr fontId="1"/>
  <pageMargins left="0.78740157480314965" right="0.39370078740157483" top="0.74803149606299213" bottom="0.74803149606299213" header="0.31496062992125984" footer="0.31496062992125984"/>
  <pageSetup paperSize="9" firstPageNumber="21" orientation="portrait" useFirstPageNumber="1" r:id="rId1"/>
  <headerFooter>
    <oddFooter>&amp;C&amp;"ＤＦＰ平成明朝体W9,標準"&amp;P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損益計算書修正</vt:lpstr>
      <vt:lpstr>販売費及び一般管理費</vt:lpstr>
      <vt:lpstr>農業原価報告書</vt:lpstr>
      <vt:lpstr>損益計算書修正 H30)</vt:lpstr>
      <vt:lpstr>販売費及び一般管理費 (H30)</vt:lpstr>
      <vt:lpstr>農業原価報告書 (H30)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t-koj_000</dc:creator>
  <cp:lastModifiedBy>User2</cp:lastModifiedBy>
  <cp:lastPrinted>2020-08-20T04:27:22Z</cp:lastPrinted>
  <dcterms:created xsi:type="dcterms:W3CDTF">2015-09-03T11:56:33Z</dcterms:created>
  <dcterms:modified xsi:type="dcterms:W3CDTF">2020-08-20T04:27:26Z</dcterms:modified>
</cp:coreProperties>
</file>